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ana\Vaclík\2020\11 Lesopark Sušice - prováděčka a přecenění z 2018\rozpočty\"/>
    </mc:Choice>
  </mc:AlternateContent>
  <bookViews>
    <workbookView xWindow="0" yWindow="0" windowWidth="0" windowHeight="0"/>
  </bookViews>
  <sheets>
    <sheet name="Rekapitulace stavby" sheetId="1" r:id="rId1"/>
    <sheet name="IO 01 - Hráz I" sheetId="2" r:id="rId2"/>
    <sheet name="IO 02 - Hráz II" sheetId="3" r:id="rId3"/>
    <sheet name="IO 04 - Úpravy toku" sheetId="4" r:id="rId4"/>
    <sheet name="IO 05 - Přípojka NN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'IO 01 - Hráz I'!$C$86:$K$269</definedName>
    <definedName name="_xlnm.Print_Area" localSheetId="1">'IO 01 - Hráz I'!$C$4:$J$39,'IO 01 - Hráz I'!$C$45:$J$68,'IO 01 - Hráz I'!$C$74:$K$269</definedName>
    <definedName name="_xlnm.Print_Titles" localSheetId="1">'IO 01 - Hráz I'!$86:$86</definedName>
    <definedName name="_xlnm._FilterDatabase" localSheetId="2" hidden="1">'IO 02 - Hráz II'!$C$85:$K$186</definedName>
    <definedName name="_xlnm.Print_Area" localSheetId="2">'IO 02 - Hráz II'!$C$4:$J$39,'IO 02 - Hráz II'!$C$45:$J$67,'IO 02 - Hráz II'!$C$73:$K$186</definedName>
    <definedName name="_xlnm.Print_Titles" localSheetId="2">'IO 02 - Hráz II'!$85:$85</definedName>
    <definedName name="_xlnm._FilterDatabase" localSheetId="3" hidden="1">'IO 04 - Úpravy toku'!$C$84:$K$247</definedName>
    <definedName name="_xlnm.Print_Area" localSheetId="3">'IO 04 - Úpravy toku'!$C$4:$J$39,'IO 04 - Úpravy toku'!$C$45:$J$66,'IO 04 - Úpravy toku'!$C$72:$K$247</definedName>
    <definedName name="_xlnm.Print_Titles" localSheetId="3">'IO 04 - Úpravy toku'!$84:$84</definedName>
    <definedName name="_xlnm._FilterDatabase" localSheetId="4" hidden="1">'IO 05 - Přípojka NN'!$C$82:$K$136</definedName>
    <definedName name="_xlnm.Print_Area" localSheetId="4">'IO 05 - Přípojka NN'!$C$4:$J$39,'IO 05 - Přípojka NN'!$C$45:$J$64,'IO 05 - Přípojka NN'!$C$70:$K$136</definedName>
    <definedName name="_xlnm.Print_Titles" localSheetId="4">'IO 05 - Přípojka NN'!$82:$82</definedName>
    <definedName name="_xlnm._FilterDatabase" localSheetId="5" hidden="1">'VON - Vedlejší a ostatní ...'!$C$79:$K$189</definedName>
    <definedName name="_xlnm.Print_Area" localSheetId="5">'VON - Vedlejší a ostatní ...'!$C$4:$J$39,'VON - Vedlejší a ostatní ...'!$C$45:$J$61,'VON - Vedlejší a ostatní ...'!$C$67:$K$189</definedName>
    <definedName name="_xlnm.Print_Titles" localSheetId="5">'VON - Vedlejší a ostatní ...'!$79:$79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2"/>
  <c r="BH162"/>
  <c r="BG162"/>
  <c r="BF162"/>
  <c r="T162"/>
  <c r="R162"/>
  <c r="P162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77"/>
  <c r="J17"/>
  <c r="J12"/>
  <c r="J74"/>
  <c r="E7"/>
  <c r="E70"/>
  <c i="5" r="J37"/>
  <c r="J36"/>
  <c i="1" r="AY58"/>
  <c i="5" r="J35"/>
  <c i="1" r="AX58"/>
  <c i="5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4" r="J37"/>
  <c r="J36"/>
  <c i="1" r="AY57"/>
  <c i="4" r="J35"/>
  <c i="1" r="AX57"/>
  <c i="4"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6"/>
  <c r="BH226"/>
  <c r="BG226"/>
  <c r="BF226"/>
  <c r="T226"/>
  <c r="T225"/>
  <c r="R226"/>
  <c r="R225"/>
  <c r="P226"/>
  <c r="P225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5"/>
  <c r="BH165"/>
  <c r="BG165"/>
  <c r="BF165"/>
  <c r="T165"/>
  <c r="R165"/>
  <c r="P165"/>
  <c r="BI161"/>
  <c r="BH161"/>
  <c r="BG161"/>
  <c r="BF161"/>
  <c r="T161"/>
  <c r="R161"/>
  <c r="P16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23"/>
  <c r="BH123"/>
  <c r="BG123"/>
  <c r="BF123"/>
  <c r="T123"/>
  <c r="R123"/>
  <c r="P123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3" r="J37"/>
  <c r="J36"/>
  <c i="1" r="AY56"/>
  <c i="3" r="J35"/>
  <c i="1" r="AX56"/>
  <c i="3" r="BI186"/>
  <c r="BH186"/>
  <c r="BG186"/>
  <c r="BF186"/>
  <c r="T186"/>
  <c r="T185"/>
  <c r="R186"/>
  <c r="R185"/>
  <c r="P186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52"/>
  <c r="E7"/>
  <c r="E48"/>
  <c i="2" r="J37"/>
  <c r="J36"/>
  <c i="1" r="AY55"/>
  <c i="2" r="J35"/>
  <c i="1" r="AX55"/>
  <c i="2" r="BI269"/>
  <c r="BH269"/>
  <c r="BG269"/>
  <c r="BF269"/>
  <c r="T269"/>
  <c r="T268"/>
  <c r="R269"/>
  <c r="R268"/>
  <c r="P269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T214"/>
  <c r="R215"/>
  <c r="R214"/>
  <c r="P215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6"/>
  <c r="BH186"/>
  <c r="BG186"/>
  <c r="BF186"/>
  <c r="T186"/>
  <c r="R186"/>
  <c r="P186"/>
  <c r="BI181"/>
  <c r="BH181"/>
  <c r="BG181"/>
  <c r="BF181"/>
  <c r="T181"/>
  <c r="R181"/>
  <c r="P181"/>
  <c r="BI173"/>
  <c r="BH173"/>
  <c r="BG173"/>
  <c r="BF173"/>
  <c r="T173"/>
  <c r="R173"/>
  <c r="P173"/>
  <c r="BI165"/>
  <c r="BH165"/>
  <c r="BG165"/>
  <c r="BF165"/>
  <c r="T165"/>
  <c r="R165"/>
  <c r="P165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52"/>
  <c r="E7"/>
  <c r="E48"/>
  <c i="1" r="L50"/>
  <c r="AM50"/>
  <c r="AM49"/>
  <c r="L49"/>
  <c r="AM47"/>
  <c r="L47"/>
  <c r="L45"/>
  <c r="L44"/>
  <c i="6" r="J176"/>
  <c r="J162"/>
  <c r="BK146"/>
  <c r="BK135"/>
  <c r="BK116"/>
  <c r="BK110"/>
  <c r="BK99"/>
  <c r="J96"/>
  <c r="J88"/>
  <c i="5" r="BK134"/>
  <c r="J116"/>
  <c r="J105"/>
  <c r="BK94"/>
  <c r="BK86"/>
  <c i="4" r="J208"/>
  <c r="BK148"/>
  <c r="J92"/>
  <c i="3" r="BK158"/>
  <c r="BK125"/>
  <c r="J89"/>
  <c i="2" r="J239"/>
  <c r="BK151"/>
  <c r="J126"/>
  <c i="1" r="AS54"/>
  <c i="5" r="BK113"/>
  <c r="J92"/>
  <c r="BK87"/>
  <c i="4" r="BK208"/>
  <c r="J173"/>
  <c r="BK96"/>
  <c i="3" r="J130"/>
  <c r="BK108"/>
  <c i="2" r="J259"/>
  <c r="J225"/>
  <c r="BK198"/>
  <c r="J151"/>
  <c r="BK100"/>
  <c r="BK90"/>
  <c i="6" r="J82"/>
  <c i="5" r="J98"/>
  <c r="J86"/>
  <c i="4" r="J226"/>
  <c r="BK181"/>
  <c r="BK140"/>
  <c r="BK88"/>
  <c i="3" r="J167"/>
  <c r="BK120"/>
  <c i="2" r="BK255"/>
  <c r="BK225"/>
  <c r="J206"/>
  <c r="BK173"/>
  <c r="J165"/>
  <c r="BK126"/>
  <c r="J109"/>
  <c i="6" r="J186"/>
  <c i="5" r="BK126"/>
  <c r="BK108"/>
  <c r="BK101"/>
  <c i="4" r="BK243"/>
  <c r="BK221"/>
  <c r="J148"/>
  <c r="J103"/>
  <c i="3" r="J181"/>
  <c r="BK136"/>
  <c r="BK92"/>
  <c i="2" r="BK263"/>
  <c r="BK239"/>
  <c r="BK136"/>
  <c r="J93"/>
  <c i="6" r="BK171"/>
  <c r="J171"/>
  <c r="J149"/>
  <c r="J138"/>
  <c r="J119"/>
  <c r="J113"/>
  <c r="J105"/>
  <c r="BK93"/>
  <c i="5" r="J136"/>
  <c r="BK123"/>
  <c r="J108"/>
  <c r="BK98"/>
  <c r="J89"/>
  <c i="4" r="BK236"/>
  <c r="J186"/>
  <c r="BK143"/>
  <c i="3" r="BK186"/>
  <c r="BK148"/>
  <c r="J116"/>
  <c i="2" r="J255"/>
  <c r="J210"/>
  <c r="BK141"/>
  <c r="BK109"/>
  <c i="6" r="BK186"/>
  <c i="5" r="BK136"/>
  <c r="BK129"/>
  <c r="J109"/>
  <c r="J91"/>
  <c i="4" r="J240"/>
  <c r="BK186"/>
  <c r="J143"/>
  <c i="3" r="BK152"/>
  <c r="J125"/>
  <c r="J95"/>
  <c i="2" r="BK229"/>
  <c r="BK186"/>
  <c r="J146"/>
  <c r="J96"/>
  <c i="6" r="J155"/>
  <c i="5" r="J100"/>
  <c r="BK91"/>
  <c i="4" r="J247"/>
  <c r="J212"/>
  <c r="BK161"/>
  <c r="J100"/>
  <c i="3" r="J177"/>
  <c r="J136"/>
  <c r="J104"/>
  <c i="2" r="J234"/>
  <c r="BK210"/>
  <c r="J181"/>
  <c r="J141"/>
  <c r="J121"/>
  <c r="J105"/>
  <c i="6" r="BK155"/>
  <c i="5" r="J123"/>
  <c r="BK105"/>
  <c r="J94"/>
  <c i="4" r="J232"/>
  <c r="BK212"/>
  <c r="J136"/>
  <c r="BK92"/>
  <c i="3" r="BK177"/>
  <c r="J152"/>
  <c r="BK95"/>
  <c i="2" r="J269"/>
  <c r="BK247"/>
  <c r="J198"/>
  <c r="BK105"/>
  <c i="6" r="BK176"/>
  <c r="BK149"/>
  <c r="J146"/>
  <c r="J135"/>
  <c r="J116"/>
  <c r="J110"/>
  <c r="J99"/>
  <c r="J93"/>
  <c r="J85"/>
  <c i="5" r="J126"/>
  <c r="J113"/>
  <c r="J101"/>
  <c r="J93"/>
  <c r="J87"/>
  <c i="4" r="J217"/>
  <c r="J165"/>
  <c r="BK136"/>
  <c i="3" r="BK162"/>
  <c r="J108"/>
  <c i="2" r="BK243"/>
  <c r="BK206"/>
  <c r="J131"/>
  <c r="BK96"/>
  <c i="6" r="BK82"/>
  <c i="5" r="BK133"/>
  <c r="BK116"/>
  <c r="BK95"/>
  <c r="BK89"/>
  <c i="4" r="J236"/>
  <c r="J181"/>
  <c r="BK100"/>
  <c i="3" r="J148"/>
  <c r="BK116"/>
  <c r="J92"/>
  <c i="2" r="J243"/>
  <c r="BK202"/>
  <c r="BK181"/>
  <c r="BK121"/>
  <c r="BK93"/>
  <c i="6" r="J152"/>
  <c i="5" r="J122"/>
  <c r="BK90"/>
  <c i="4" r="J243"/>
  <c r="BK190"/>
  <c r="BK173"/>
  <c r="J106"/>
  <c i="3" r="BK181"/>
  <c r="BK142"/>
  <c r="J111"/>
  <c i="2" r="J251"/>
  <c r="BK221"/>
  <c r="BK193"/>
  <c r="J173"/>
  <c r="BK156"/>
  <c r="J112"/>
  <c r="J90"/>
  <c i="5" r="J134"/>
  <c r="BK122"/>
  <c r="BK100"/>
  <c i="4" r="BK240"/>
  <c r="BK217"/>
  <c r="J140"/>
  <c r="BK106"/>
  <c i="3" r="J186"/>
  <c r="J162"/>
  <c r="BK104"/>
  <c i="2" r="BK269"/>
  <c r="BK251"/>
  <c r="J202"/>
  <c r="BK112"/>
  <c i="6" r="BK180"/>
  <c r="BK162"/>
  <c r="BK138"/>
  <c r="BK119"/>
  <c r="BK113"/>
  <c r="BK105"/>
  <c r="BK96"/>
  <c r="BK88"/>
  <c i="5" r="J135"/>
  <c r="BK119"/>
  <c r="BK109"/>
  <c r="J102"/>
  <c r="J95"/>
  <c r="J88"/>
  <c i="4" r="BK232"/>
  <c r="BK177"/>
  <c r="BK103"/>
  <c i="3" r="BK167"/>
  <c r="J120"/>
  <c i="2" r="J263"/>
  <c r="BK215"/>
  <c r="BK146"/>
  <c r="J100"/>
  <c i="6" r="BK85"/>
  <c i="5" r="BK135"/>
  <c r="J119"/>
  <c r="BK93"/>
  <c r="BK88"/>
  <c i="4" r="J190"/>
  <c r="J161"/>
  <c i="3" r="J158"/>
  <c r="J142"/>
  <c r="J99"/>
  <c i="2" r="J247"/>
  <c r="J221"/>
  <c r="J193"/>
  <c r="J156"/>
  <c r="J117"/>
  <c i="6" r="BK152"/>
  <c i="5" r="J129"/>
  <c r="BK92"/>
  <c i="4" r="BK247"/>
  <c r="J221"/>
  <c r="J177"/>
  <c r="J123"/>
  <c r="J96"/>
  <c i="3" r="J173"/>
  <c r="BK130"/>
  <c r="BK99"/>
  <c i="2" r="J229"/>
  <c r="J215"/>
  <c r="J186"/>
  <c r="BK165"/>
  <c r="J136"/>
  <c r="BK117"/>
  <c i="6" r="J180"/>
  <c i="5" r="J133"/>
  <c r="BK102"/>
  <c r="J90"/>
  <c i="4" r="BK226"/>
  <c r="BK165"/>
  <c r="BK123"/>
  <c r="J88"/>
  <c i="3" r="BK173"/>
  <c r="BK111"/>
  <c r="BK89"/>
  <c i="2" r="BK259"/>
  <c r="BK234"/>
  <c r="BK131"/>
  <c l="1" r="T89"/>
  <c r="T125"/>
  <c r="P197"/>
  <c r="BK220"/>
  <c r="J220"/>
  <c r="J65"/>
  <c r="BK233"/>
  <c r="J233"/>
  <c r="J66"/>
  <c i="3" r="T88"/>
  <c r="T124"/>
  <c r="T157"/>
  <c r="T172"/>
  <c i="4" r="BK87"/>
  <c r="J87"/>
  <c r="J61"/>
  <c r="BK207"/>
  <c r="J207"/>
  <c r="J62"/>
  <c r="R231"/>
  <c i="6" r="BK81"/>
  <c r="J81"/>
  <c r="J60"/>
  <c i="2" r="BK89"/>
  <c r="J89"/>
  <c r="J61"/>
  <c r="BK125"/>
  <c r="J125"/>
  <c r="J62"/>
  <c r="BK197"/>
  <c r="J197"/>
  <c r="J63"/>
  <c r="T220"/>
  <c r="T233"/>
  <c i="3" r="P88"/>
  <c r="P124"/>
  <c r="P157"/>
  <c r="R172"/>
  <c i="4" r="R87"/>
  <c r="T207"/>
  <c r="T231"/>
  <c i="5" r="P85"/>
  <c r="BK99"/>
  <c r="J99"/>
  <c r="J62"/>
  <c r="T99"/>
  <c r="R132"/>
  <c i="6" r="P81"/>
  <c r="P80"/>
  <c i="1" r="AU59"/>
  <c i="2" r="R89"/>
  <c r="R125"/>
  <c r="T197"/>
  <c r="R220"/>
  <c r="R233"/>
  <c i="3" r="R88"/>
  <c r="R124"/>
  <c r="R157"/>
  <c r="P172"/>
  <c i="4" r="P87"/>
  <c r="R207"/>
  <c r="P231"/>
  <c i="6" r="R81"/>
  <c r="R80"/>
  <c i="2" r="P89"/>
  <c r="P125"/>
  <c r="R197"/>
  <c r="P220"/>
  <c r="P233"/>
  <c i="3" r="BK88"/>
  <c r="J88"/>
  <c r="J61"/>
  <c r="BK124"/>
  <c r="J124"/>
  <c r="J62"/>
  <c r="BK157"/>
  <c r="J157"/>
  <c r="J63"/>
  <c r="BK172"/>
  <c r="J172"/>
  <c r="J65"/>
  <c i="4" r="T87"/>
  <c r="T86"/>
  <c r="T85"/>
  <c r="P207"/>
  <c r="BK231"/>
  <c r="J231"/>
  <c r="J64"/>
  <c i="5" r="BK85"/>
  <c r="J85"/>
  <c r="J61"/>
  <c r="R85"/>
  <c r="T85"/>
  <c r="P99"/>
  <c r="R99"/>
  <c r="BK132"/>
  <c r="J132"/>
  <c r="J63"/>
  <c r="P132"/>
  <c r="T132"/>
  <c i="6" r="T81"/>
  <c r="T80"/>
  <c i="2" r="E77"/>
  <c r="J84"/>
  <c r="BE96"/>
  <c r="BE100"/>
  <c r="BE121"/>
  <c r="BE146"/>
  <c r="BE173"/>
  <c r="BE181"/>
  <c r="BE186"/>
  <c r="BE193"/>
  <c r="BE210"/>
  <c r="BE225"/>
  <c r="BE255"/>
  <c r="BE269"/>
  <c i="3" r="E76"/>
  <c r="F83"/>
  <c r="BE108"/>
  <c r="BE116"/>
  <c r="BE120"/>
  <c r="BE173"/>
  <c i="4" r="J52"/>
  <c r="F55"/>
  <c r="BE92"/>
  <c r="BE96"/>
  <c r="BE161"/>
  <c r="BE177"/>
  <c r="BE186"/>
  <c r="BE190"/>
  <c r="BK225"/>
  <c r="J225"/>
  <c r="J63"/>
  <c i="5" r="J52"/>
  <c r="J55"/>
  <c r="F80"/>
  <c r="BE86"/>
  <c r="BE87"/>
  <c r="BE88"/>
  <c r="BE90"/>
  <c r="BE92"/>
  <c r="BE95"/>
  <c r="BE109"/>
  <c r="BE116"/>
  <c i="6" r="BE176"/>
  <c r="BE186"/>
  <c i="2" r="F55"/>
  <c r="J81"/>
  <c r="BE93"/>
  <c r="BE141"/>
  <c r="BE151"/>
  <c r="BE156"/>
  <c r="BE165"/>
  <c r="BE202"/>
  <c r="BE239"/>
  <c r="BE243"/>
  <c r="BE263"/>
  <c r="BK214"/>
  <c r="J214"/>
  <c r="J64"/>
  <c i="3" r="J80"/>
  <c r="J83"/>
  <c r="BE89"/>
  <c r="BE95"/>
  <c r="BE125"/>
  <c r="BE136"/>
  <c r="BE142"/>
  <c r="BE152"/>
  <c r="BK166"/>
  <c r="J166"/>
  <c r="J64"/>
  <c r="BK185"/>
  <c r="J185"/>
  <c r="J66"/>
  <c i="4" r="E48"/>
  <c r="BE88"/>
  <c r="BE143"/>
  <c r="BE165"/>
  <c r="BE232"/>
  <c r="BE236"/>
  <c r="BE247"/>
  <c i="5" r="E48"/>
  <c r="BE94"/>
  <c r="BE100"/>
  <c r="BE102"/>
  <c r="BE105"/>
  <c r="BE108"/>
  <c r="BE113"/>
  <c r="BE126"/>
  <c i="6" r="E48"/>
  <c r="J52"/>
  <c r="F55"/>
  <c r="BE82"/>
  <c r="BE152"/>
  <c i="2" r="BE105"/>
  <c r="BE109"/>
  <c r="BE126"/>
  <c r="BE136"/>
  <c r="BE206"/>
  <c r="BE215"/>
  <c r="BE229"/>
  <c r="BE234"/>
  <c r="BE251"/>
  <c i="3" r="BE130"/>
  <c r="BE148"/>
  <c r="BE158"/>
  <c r="BE162"/>
  <c r="BE167"/>
  <c r="BE177"/>
  <c i="4" r="J55"/>
  <c r="BE123"/>
  <c r="BE136"/>
  <c r="BE173"/>
  <c r="BE212"/>
  <c r="BE217"/>
  <c r="BE226"/>
  <c r="BE240"/>
  <c i="5" r="BE98"/>
  <c r="BE101"/>
  <c r="BE119"/>
  <c r="BE122"/>
  <c r="BE123"/>
  <c r="BE133"/>
  <c r="BE135"/>
  <c r="BE136"/>
  <c i="6" r="J77"/>
  <c i="2" r="BE90"/>
  <c r="BE112"/>
  <c r="BE117"/>
  <c r="BE131"/>
  <c r="BE198"/>
  <c r="BE221"/>
  <c r="BE247"/>
  <c r="BE259"/>
  <c r="BK268"/>
  <c r="J268"/>
  <c r="J67"/>
  <c i="3" r="BE92"/>
  <c r="BE99"/>
  <c r="BE104"/>
  <c r="BE111"/>
  <c r="BE181"/>
  <c r="BE186"/>
  <c i="4" r="BE100"/>
  <c r="BE103"/>
  <c r="BE106"/>
  <c r="BE140"/>
  <c r="BE148"/>
  <c r="BE181"/>
  <c r="BE208"/>
  <c r="BE221"/>
  <c r="BE243"/>
  <c r="BK246"/>
  <c r="J246"/>
  <c r="J65"/>
  <c i="5" r="BE89"/>
  <c r="BE91"/>
  <c r="BE93"/>
  <c r="BE129"/>
  <c r="BE134"/>
  <c i="6" r="BE85"/>
  <c r="BE88"/>
  <c r="BE93"/>
  <c r="BE96"/>
  <c r="BE99"/>
  <c r="BE105"/>
  <c r="BE110"/>
  <c r="BE113"/>
  <c r="BE116"/>
  <c r="BE119"/>
  <c r="BE135"/>
  <c r="BE138"/>
  <c r="BE146"/>
  <c r="BE149"/>
  <c r="BE155"/>
  <c r="BE162"/>
  <c r="BE171"/>
  <c r="BE180"/>
  <c r="F37"/>
  <c i="1" r="BD59"/>
  <c i="3" r="J34"/>
  <c i="1" r="AW56"/>
  <c i="3" r="F35"/>
  <c i="1" r="BB56"/>
  <c i="3" r="F37"/>
  <c i="1" r="BD56"/>
  <c i="4" r="F37"/>
  <c i="1" r="BD57"/>
  <c i="5" r="F36"/>
  <c i="1" r="BC58"/>
  <c i="2" r="F36"/>
  <c i="1" r="BC55"/>
  <c i="4" r="F34"/>
  <c i="1" r="BA57"/>
  <c i="5" r="F37"/>
  <c i="1" r="BD58"/>
  <c i="6" r="F34"/>
  <c i="1" r="BA59"/>
  <c i="5" r="F34"/>
  <c i="1" r="BA58"/>
  <c i="6" r="F35"/>
  <c i="1" r="BB59"/>
  <c i="2" r="J34"/>
  <c i="1" r="AW55"/>
  <c i="2" r="F34"/>
  <c i="1" r="BA55"/>
  <c i="5" r="F35"/>
  <c i="1" r="BB58"/>
  <c i="4" r="J34"/>
  <c i="1" r="AW57"/>
  <c i="3" r="F34"/>
  <c i="1" r="BA56"/>
  <c i="3" r="F36"/>
  <c i="1" r="BC56"/>
  <c i="6" r="J34"/>
  <c i="1" r="AW59"/>
  <c i="2" r="F37"/>
  <c i="1" r="BD55"/>
  <c i="4" r="F35"/>
  <c i="1" r="BB57"/>
  <c i="5" r="J34"/>
  <c i="1" r="AW58"/>
  <c i="6" r="F36"/>
  <c i="1" r="BC59"/>
  <c i="4" r="F36"/>
  <c i="1" r="BC57"/>
  <c i="2" r="F35"/>
  <c i="1" r="BB55"/>
  <c i="5" l="1" r="R84"/>
  <c r="R83"/>
  <c i="2" r="P88"/>
  <c r="P87"/>
  <c i="1" r="AU55"/>
  <c i="4" r="P86"/>
  <c r="P85"/>
  <c i="1" r="AU57"/>
  <c i="3" r="P87"/>
  <c r="P86"/>
  <c i="1" r="AU56"/>
  <c i="5" r="T84"/>
  <c r="T83"/>
  <c i="3" r="R87"/>
  <c r="R86"/>
  <c i="4" r="R86"/>
  <c r="R85"/>
  <c i="3" r="T87"/>
  <c r="T86"/>
  <c i="2" r="T88"/>
  <c r="T87"/>
  <c r="R88"/>
  <c r="R87"/>
  <c i="5" r="P84"/>
  <c r="P83"/>
  <c i="1" r="AU58"/>
  <c i="2" r="BK88"/>
  <c r="J88"/>
  <c r="J60"/>
  <c i="4" r="BK86"/>
  <c r="BK85"/>
  <c r="J85"/>
  <c r="J59"/>
  <c i="6" r="BK80"/>
  <c r="J80"/>
  <c r="J59"/>
  <c i="3" r="BK87"/>
  <c r="BK86"/>
  <c r="J86"/>
  <c i="5" r="BK84"/>
  <c r="BK83"/>
  <c r="J83"/>
  <c r="J59"/>
  <c i="6" r="J33"/>
  <c i="1" r="AV59"/>
  <c r="AT59"/>
  <c r="BC54"/>
  <c r="W32"/>
  <c i="3" r="J33"/>
  <c i="1" r="AV56"/>
  <c r="AT56"/>
  <c i="4" r="J33"/>
  <c i="1" r="AV57"/>
  <c r="AT57"/>
  <c r="BB54"/>
  <c r="W31"/>
  <c r="BD54"/>
  <c r="W33"/>
  <c i="3" r="F33"/>
  <c i="1" r="AZ56"/>
  <c i="5" r="J33"/>
  <c i="1" r="AV58"/>
  <c r="AT58"/>
  <c r="BA54"/>
  <c r="W30"/>
  <c i="2" r="F33"/>
  <c i="1" r="AZ55"/>
  <c i="5" r="F33"/>
  <c i="1" r="AZ58"/>
  <c i="2" r="J33"/>
  <c i="1" r="AV55"/>
  <c r="AT55"/>
  <c i="3" r="J30"/>
  <c i="1" r="AG56"/>
  <c i="6" r="F33"/>
  <c i="1" r="AZ59"/>
  <c i="4" r="F33"/>
  <c i="1" r="AZ57"/>
  <c i="3" l="1" r="J39"/>
  <c r="J59"/>
  <c r="J87"/>
  <c r="J60"/>
  <c i="2" r="BK87"/>
  <c r="J87"/>
  <c i="4" r="J86"/>
  <c r="J60"/>
  <c i="5" r="J84"/>
  <c r="J60"/>
  <c i="1" r="AN56"/>
  <c r="AU54"/>
  <c r="AY54"/>
  <c r="AW54"/>
  <c r="AK30"/>
  <c r="AX54"/>
  <c i="4" r="J30"/>
  <c i="1" r="AG57"/>
  <c r="AN57"/>
  <c r="AZ54"/>
  <c r="W29"/>
  <c i="5" r="J30"/>
  <c i="1" r="AG58"/>
  <c r="AN58"/>
  <c i="6" r="J30"/>
  <c i="1" r="AG59"/>
  <c r="AN59"/>
  <c i="2" r="J30"/>
  <c i="1" r="AG55"/>
  <c r="AN55"/>
  <c i="2" l="1" r="J39"/>
  <c r="J59"/>
  <c i="4" r="J39"/>
  <c i="5" r="J39"/>
  <c i="6" r="J3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<sst xmlns="http://schemas.openxmlformats.org/spreadsheetml/2006/main">
  <si>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</si>
  <si>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</si>
  <si>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</si>
  <si>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</si>
  <si>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</si>
  <si>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{1cfb9407-d86a-4c98-aecb-1575dbd1f7d2}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</si>
  <si>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</si>
  <si>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</si>
  <si>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</si>
  <si>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</si>
  <si>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</si>
  <si>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</si>
  <si>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</si>
  <si>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</si>
  <si>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1622-3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</si>
  <si>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</si>
  <si>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</si>
  <si>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Lesopark Pod Kalichem – vodohospodářská část</t>
  </si>
  <si>
    <t>KSO:</t>
  </si>
  <si>
    <t>832 12</t>
  </si>
  <si>
    <t>CC-CZ:</t>
  </si>
  <si>
    <t>21522</t>
  </si>
  <si>
    <t>Místo:</t>
  </si>
  <si>
    <t xml:space="preserve">Sušice </t>
  </si>
  <si>
    <t>Datum:</t>
  </si>
  <si>
    <t>12. 6. 2020</t>
  </si>
  <si>
    <t>CZ-CPA:</t>
  </si>
  <si>
    <t>42.91.1</t>
  </si>
  <si>
    <t>Zadavatel:</t>
  </si>
  <si>
    <t>IČ:</t>
  </si>
  <si>
    <t/>
  </si>
  <si>
    <t>Město Sušice					</t>
  </si>
  <si>
    <t>DIČ:</t>
  </si>
  <si>
    <t>Uchazeč:</t>
  </si>
  <si>
    <t>Vyplň údaj</t>
  </si>
  <si>
    <t>Projektant:</t>
  </si>
  <si>
    <t>VH-TRES spol.s r.o., České Budějovice</t>
  </si>
  <si>
    <t>True</t>
  </si>
  <si>
    <t>Zpracovatel:</t>
  </si>
  <si>
    <t xml:space="preserve"> </t>
  </si>
  <si>
    <t>Poznámka:</t>
  </si>
  <si>
    <t>Soupis prací je sestaven s využitím Cenové soustavy ÚRS 2020/I.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</si>
  <si>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</si>
  <si>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</si>
  <si>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</si>
  <si>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</si>
  <si>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</si>
  <si>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</si>
  <si>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</si>
  <si>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</si>
  <si>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</si>
  <si>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</si>
  <si>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</si>
  <si>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</si>
  <si>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</si>
  <si>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</si>
  <si>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</si>
  <si>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</si>
  <si>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</si>
  <si>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</si>
  <si>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</si>
  <si>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</si>
  <si>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</si>
  <si>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</si>
  <si>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</si>
  <si>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</si>
  <si>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</si>
  <si>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</si>
  <si>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</si>
  <si>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</si>
  <si>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</si>
  <si>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</si>
  <si>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</si>
  <si>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</si>
  <si>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</si>
  <si>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</si>
  <si>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</si>
  <si>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</si>
  <si>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</si>
  <si>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</si>
  <si>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</si>
  <si>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</si>
  <si>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Hráz I</t>
  </si>
  <si>
    <t>ING</t>
  </si>
  <si>
    <t>1</t>
  </si>
  <si>
    <t>{7059a3ff-3a11-42ca-9a1b-936caef4e8a2}</t>
  </si>
  <si>
    <t>832 11</t>
  </si>
  <si>
    <t>2</t>
  </si>
  <si>
    <t>IO 02</t>
  </si>
  <si>
    <t>Hráz II</t>
  </si>
  <si>
    <t>{fd10374c-f800-43c4-80e4-ea0ad2bfd8fc}</t>
  </si>
  <si>
    <t>IO 04</t>
  </si>
  <si>
    <t>Úpravy toku</t>
  </si>
  <si>
    <t>{d8cf5162-cf16-40a6-9b0e-cd19b2f61b5e}</t>
  </si>
  <si>
    <t>833 21</t>
  </si>
  <si>
    <t>IO 05</t>
  </si>
  <si>
    <t>Přípojka NN</t>
  </si>
  <si>
    <t>{ba87543d-a36d-4fc7-afe1-e1a67d2948f4}</t>
  </si>
  <si>
    <t>828 73</t>
  </si>
  <si>
    <t>VON</t>
  </si>
  <si>
    <t>Vedlejší a ostatní náklady</t>
  </si>
  <si>
    <t>{4aee274c-7c05-49e3-a14e-580d4af1ce24}</t>
  </si>
  <si>
    <t>KRYCÍ LIST SOUPISU PRACÍ</t>
  </si>
  <si>
    <t>Objekt:</t>
  </si>
  <si>
    <t>IO 01 - Hráz I</t>
  </si>
  <si>
    <t>215</t>
  </si>
  <si>
    <t>42.91</t>
  </si>
  <si>
    <t>Soupis prací je sestaven s využitím Cenové soustavy ÚRS 2018/I.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</si>
  <si>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</si>
  <si>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</si>
  <si>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</si>
  <si>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</si>
  <si>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</si>
  <si>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</si>
  <si>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</si>
  <si>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</si>
  <si>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</si>
  <si>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</si>
  <si>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</si>
  <si>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</si>
  <si>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</si>
  <si>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</si>
  <si>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</si>
  <si>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</si>
  <si>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</si>
  <si>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</si>
  <si>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</si>
  <si>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</si>
  <si>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</si>
  <si>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</si>
  <si>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</si>
  <si>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</si>
  <si>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</si>
  <si>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</si>
  <si>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</si>
  <si>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</si>
  <si>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</si>
  <si>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</si>
  <si>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2020 01</t>
  </si>
  <si>
    <t>4</t>
  </si>
  <si>
    <t>296922114</t>
  </si>
  <si>
    <t>VV</t>
  </si>
  <si>
    <t xml:space="preserve">"10 hodin, 15 dnů"   10,0*15</t>
  </si>
  <si>
    <t>Součet</t>
  </si>
  <si>
    <t>115101301</t>
  </si>
  <si>
    <t>Pohotovost záložní čerpací soupravy pro dopravní výšku do 10 m s uvažovaným průměrným přítokem do 500 l/min</t>
  </si>
  <si>
    <t>den</t>
  </si>
  <si>
    <t>1241493588</t>
  </si>
  <si>
    <t xml:space="preserve">"15 dnů"   15</t>
  </si>
  <si>
    <t>3</t>
  </si>
  <si>
    <t>121151115</t>
  </si>
  <si>
    <t>Sejmutí ornice strojně při souvislé ploše přes 100 do 500 m2, tl. vrstvy přes 250 do 300 mm</t>
  </si>
  <si>
    <t>m2</t>
  </si>
  <si>
    <t>1299661128</t>
  </si>
  <si>
    <t>viz.příloha č. A,B., C.2., C.3., D.1, D.3.a., D.4.a., D.4.b., D.5.a.</t>
  </si>
  <si>
    <t xml:space="preserve">"odtěžení humózní vrstvy v tl. 30 cm"   5,0*(44,0-4,5)+4,5*12,0</t>
  </si>
  <si>
    <t>124253101</t>
  </si>
  <si>
    <t>Vykopávky pro koryta vodotečí strojně v hornině třídy těžitelnosti I skupiny 3 přes 100 do 1 000 m3</t>
  </si>
  <si>
    <t>m3</t>
  </si>
  <si>
    <t>1073008597</t>
  </si>
  <si>
    <t xml:space="preserve">"pro hráz"   5,0*(44,0-4,5)*0,5</t>
  </si>
  <si>
    <t xml:space="preserve">"pro sdružený objekt"   4,5*12,0*0,8</t>
  </si>
  <si>
    <t>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</si>
  <si>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</si>
  <si>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</si>
  <si>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1360916379</t>
  </si>
  <si>
    <t xml:space="preserve">"odvoz humózní vrstvy a vytěžené zeminy do zemníků"   75,450+141,950</t>
  </si>
  <si>
    <t xml:space="preserve">"dovoz zeminy pro zpětný zásyp"   4,530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</si>
  <si>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</si>
  <si>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</si>
  <si>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</si>
  <si>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-2017326299</t>
  </si>
  <si>
    <t xml:space="preserve">"naložení zeminy pro zpětný zásyp"   4,53</t>
  </si>
  <si>
    <t>7</t>
  </si>
  <si>
    <t>171251101</t>
  </si>
  <si>
    <t>Uložení sypanin do násypů s rozprostřením sypaniny ve vrstvách a s hrubým urovnáním nezhutněných jakékoliv třídy těžitelnosti</t>
  </si>
  <si>
    <t>1447229333</t>
  </si>
  <si>
    <t>humózní vrstva a zbylá zemina bude použita pro terénní úpravy dle architektonického návrhu Lesoparku Pod Kalichem</t>
  </si>
  <si>
    <t xml:space="preserve">"uložení humózní vrstvy a vytěžené zeminy do zemníků"   75,450+141,950</t>
  </si>
  <si>
    <t xml:space="preserve">"uložení zeminy pro zpětný zásyp na deponii"   4,53</t>
  </si>
  <si>
    <t>8</t>
  </si>
  <si>
    <t>174151101</t>
  </si>
  <si>
    <t>Zásyp sypaninou z jakékoliv horniny strojně s uložením výkopku ve vrstvách se zhutněním jam, šachet, rýh nebo kolem objektů v těchto vykopávkách</t>
  </si>
  <si>
    <t>-30754820</t>
  </si>
  <si>
    <t xml:space="preserve">"zásyp na začátku a konci hráze"   (0,43+1,08)*3,0</t>
  </si>
  <si>
    <t>9</t>
  </si>
  <si>
    <t>181152302</t>
  </si>
  <si>
    <t>Úprava pláně strojně v zářezech mimo skalních se zhutněním</t>
  </si>
  <si>
    <t>-1449070666</t>
  </si>
  <si>
    <t xml:space="preserve">"před založením hráze a sdruženého objektu"   5,0*(44,0-4,5)+4,5*12,0</t>
  </si>
  <si>
    <t>Svislé a kompletní konstrukce</t>
  </si>
  <si>
    <t>10</t>
  </si>
  <si>
    <t>317941121</t>
  </si>
  <si>
    <t>Osazování ocelových válcovaných nosníků na zdivu I nebo IE nebo U nebo UE nebo L do č. 12 nebo výšky do 120 mm</t>
  </si>
  <si>
    <t>t</t>
  </si>
  <si>
    <t>2120219340</t>
  </si>
  <si>
    <t xml:space="preserve">ocelové konstrukce nezalité do betonových konstrukcí budou žárově pozinkovány s minimální tloušťkou  120 μm</t>
  </si>
  <si>
    <t xml:space="preserve">"sdružený objekt - drážky provizorního hrazení"   1,65*4*0,0071</t>
  </si>
  <si>
    <t>11</t>
  </si>
  <si>
    <t>M</t>
  </si>
  <si>
    <t>13010812</t>
  </si>
  <si>
    <t>ocel profilová UPN 65 jakost 11 375</t>
  </si>
  <si>
    <t>1363117301</t>
  </si>
  <si>
    <t xml:space="preserve">"sdružený objekt - drážky provizorního hrazení"   1,65*4*0,0071*1,08</t>
  </si>
  <si>
    <t>12</t>
  </si>
  <si>
    <t>13010166</t>
  </si>
  <si>
    <t>tyč ocelová plochá jakost 11 375 20x8mm</t>
  </si>
  <si>
    <t>-1150013515</t>
  </si>
  <si>
    <t xml:space="preserve">"sdružený objekt - drážky provizorního hrazení"   1,65*8*0,0013*1,08</t>
  </si>
  <si>
    <t>13</t>
  </si>
  <si>
    <t>317941123</t>
  </si>
  <si>
    <t>Osazování ocelových válcovaných nosníků na zdivu I nebo IE nebo U nebo UE nebo L č. 14 až 22 nebo výšky do 220 mm</t>
  </si>
  <si>
    <t>1774189129</t>
  </si>
  <si>
    <t xml:space="preserve">"sdružený objekt - dosedací práh dluží"   0,5*0,0253</t>
  </si>
  <si>
    <t>14</t>
  </si>
  <si>
    <t>13010826</t>
  </si>
  <si>
    <t>ocel profilová UPN 200 jakost 11 375</t>
  </si>
  <si>
    <t>-1895895485</t>
  </si>
  <si>
    <t xml:space="preserve">"sdružený objekt - dosedací práh dluží"   0,5*0,0253*1,08</t>
  </si>
  <si>
    <t>321311115</t>
  </si>
  <si>
    <t>Konstrukce vodních staveb z betonu prostého mrazuvzdorného tř. C 25/30</t>
  </si>
  <si>
    <t>858428454</t>
  </si>
  <si>
    <t>viz.příloha č. A,B., C.2., C.3., D.1, D.3.a., D.4.a., D.4.b., D.5.a., D.8</t>
  </si>
  <si>
    <t>beton tř. C25/30-XF1</t>
  </si>
  <si>
    <t xml:space="preserve">"vrstva prostého litého betonu pod sdruženým objektem"   4,5*11,28*0,2</t>
  </si>
  <si>
    <t>16</t>
  </si>
  <si>
    <t>321321115</t>
  </si>
  <si>
    <t>Konstrukce vodních staveb ze ŽB mrazuvzdorného do tř. C 25/30</t>
  </si>
  <si>
    <t>561474999</t>
  </si>
  <si>
    <t>beton tř. C25/30-XC4-XF3-XA1</t>
  </si>
  <si>
    <t xml:space="preserve">"stabilizační prahy"   0,4*4,5*0,9+0,4*4,5*0,95</t>
  </si>
  <si>
    <t xml:space="preserve">"sdružený objekt - dno"   1,2*2,2*0,3</t>
  </si>
  <si>
    <t xml:space="preserve">"sdružený objekt - stěny"   (2,2+0,6)*2*0,3*1,7</t>
  </si>
  <si>
    <t xml:space="preserve">"žb. deska pod obetonováním odpadního potrubí"   4,5*7,4*0,2</t>
  </si>
  <si>
    <t xml:space="preserve">"žb. obetonování odpadního potrubí"   1,41*11,25</t>
  </si>
  <si>
    <t>17</t>
  </si>
  <si>
    <t>321351010</t>
  </si>
  <si>
    <t>Bednění konstrukcí vodních staveb rovinné - zřízení</t>
  </si>
  <si>
    <t>1621025273</t>
  </si>
  <si>
    <t xml:space="preserve">"stabilizační prahy"   (0,4+4,5)*2*0,9+(0,4+4,5)*2*0,95</t>
  </si>
  <si>
    <t xml:space="preserve">"sdružený objekt"   (2,2+1,2)*2*2,0+(1,6+0,6)*2*1,7+0,3*1,7*2</t>
  </si>
  <si>
    <t xml:space="preserve">"žb. deska pod obetonováním odpadního potrubí"   7,4*0,2*2</t>
  </si>
  <si>
    <t xml:space="preserve">"žb. obetonování odpadního potrubí"   1,6*11,25*2</t>
  </si>
  <si>
    <t xml:space="preserve">"vrstva prostého litého betonu pod sdruženým objektem"   11,28*0,2*2</t>
  </si>
  <si>
    <t>18</t>
  </si>
  <si>
    <t>321352010</t>
  </si>
  <si>
    <t>Bednění konstrukcí vodních staveb rovinné - odstranění</t>
  </si>
  <si>
    <t>808919322</t>
  </si>
  <si>
    <t>19</t>
  </si>
  <si>
    <t>321366111</t>
  </si>
  <si>
    <t>Výztuž železobetonových konstrukcí vodních staveb z oceli 10 505 D do 12 mm</t>
  </si>
  <si>
    <t>144828122</t>
  </si>
  <si>
    <t xml:space="preserve">"sdružený objekt"   0,186</t>
  </si>
  <si>
    <t xml:space="preserve">"stabilizační prahy"   0,200</t>
  </si>
  <si>
    <t>20</t>
  </si>
  <si>
    <t>321368211</t>
  </si>
  <si>
    <t>Výztuž železobetonových konstrukcí vodních staveb ze svařovaných sítí</t>
  </si>
  <si>
    <t>40337632</t>
  </si>
  <si>
    <t>KARI síť 8/100/100 - AQ80</t>
  </si>
  <si>
    <t xml:space="preserve">"sdružený objekt"   0,114</t>
  </si>
  <si>
    <t xml:space="preserve">"žb. deska pod obetonováním odpadního potrubí"   4,4*7,3*2*0,0079*1,08</t>
  </si>
  <si>
    <t xml:space="preserve">"žb. obetonování odpadního potrubí"   4,4*11,25*0,0079*1,08</t>
  </si>
  <si>
    <t>341941001</t>
  </si>
  <si>
    <t>Nosné nebo spojovací svary ocelových doplňkových konstrukcí kromě betonářské oceli, tloušťky svaru do 10 mm</t>
  </si>
  <si>
    <t>m</t>
  </si>
  <si>
    <t>-1210806937</t>
  </si>
  <si>
    <t xml:space="preserve">"sdružený objekt - svaření drážek provizorního hrazení"   1,65*8,0</t>
  </si>
  <si>
    <t>Vodorovné konstrukce</t>
  </si>
  <si>
    <t>22</t>
  </si>
  <si>
    <t>452111141</t>
  </si>
  <si>
    <t>Osazení betonových dílců pražců pod potrubí v otevřeném výkopu, průřezové plochy přes 75000 mm2</t>
  </si>
  <si>
    <t>kus</t>
  </si>
  <si>
    <t>2098558682</t>
  </si>
  <si>
    <t xml:space="preserve">"podkladní prahy pod odpadní potrubí"   5*2</t>
  </si>
  <si>
    <t>23</t>
  </si>
  <si>
    <t>59223734</t>
  </si>
  <si>
    <t>podkladek pod trouby betonové/ŽB DN 600-800</t>
  </si>
  <si>
    <t>394949071</t>
  </si>
  <si>
    <t xml:space="preserve">"podkladní prahy pod odpadní potrubí"   5*2*1,01</t>
  </si>
  <si>
    <t>24</t>
  </si>
  <si>
    <t>462511161</t>
  </si>
  <si>
    <t>Zához z lomového kamene neupraveného provedený ze břehu nebo z lešení, do sucha nebo do vody tříděného, hmotnost jednotlivých kamenů do 80 kg bez výplně mezer</t>
  </si>
  <si>
    <t>2046887620</t>
  </si>
  <si>
    <t xml:space="preserve">"koryto u sdruženého objektu"   2,2*1,3*0,3</t>
  </si>
  <si>
    <t>25</t>
  </si>
  <si>
    <t>464531111</t>
  </si>
  <si>
    <t>Pohoz dna nebo svahů jakékoliv tloušťky z hrubého drceného kameniva, z terénu, frakce 32 - 63 mm</t>
  </si>
  <si>
    <t>-1520736205</t>
  </si>
  <si>
    <t xml:space="preserve">"horizontální drény na 4. a 5. vrstvě válcovaného betonu"   80,0*0,4</t>
  </si>
  <si>
    <t>Komunikace</t>
  </si>
  <si>
    <t>26</t>
  </si>
  <si>
    <t>56713-R</t>
  </si>
  <si>
    <t>Kryt z válcovaného betonu RCC C24/32 bez dilatačních spár, s rozprostřením a zhutněním, po zhutnění tl. 200 mm</t>
  </si>
  <si>
    <t>1072284029</t>
  </si>
  <si>
    <t>nutno počítat se ztíženými podmínkami realizace v místě křížení s obetonávkou potubí</t>
  </si>
  <si>
    <t xml:space="preserve">"konstrukce hráze z vrstev válcovaného betonu tl. 0,2 m - 277,4 m3"   1387,0</t>
  </si>
  <si>
    <t>Trubní vedení</t>
  </si>
  <si>
    <t>27</t>
  </si>
  <si>
    <t>822472111</t>
  </si>
  <si>
    <t>Montáž potrubí z trub železobetonových hrdlových v otevřeném výkopu ve sklonu do 20 % s integrovaným těsněním DN 800</t>
  </si>
  <si>
    <t>1162555249</t>
  </si>
  <si>
    <t xml:space="preserve">"odpadní potrubí"   11,25</t>
  </si>
  <si>
    <t>28</t>
  </si>
  <si>
    <t>59222002</t>
  </si>
  <si>
    <t>trouba hrdlová přímá železobetonová s integrovaným těsněním 80 x 250 x 13 cm</t>
  </si>
  <si>
    <t>-882978780</t>
  </si>
  <si>
    <t xml:space="preserve">"odpadní potrubí"   2,5*5*1,01</t>
  </si>
  <si>
    <t>29</t>
  </si>
  <si>
    <t>82250-R</t>
  </si>
  <si>
    <t>Příplatek za uříznutí železobetonové trouby DN 800</t>
  </si>
  <si>
    <t>-909557313</t>
  </si>
  <si>
    <t xml:space="preserve">"uříznutí odpadní trouby v požadovaném úhlu"   1,0</t>
  </si>
  <si>
    <t>Ostatní konstrukce a práce-bourání</t>
  </si>
  <si>
    <t>30</t>
  </si>
  <si>
    <t>91972-R</t>
  </si>
  <si>
    <t>Drenážní matrace</t>
  </si>
  <si>
    <t>-954809065</t>
  </si>
  <si>
    <t>drenážní matrace vč.dodání materiálu</t>
  </si>
  <si>
    <t xml:space="preserve">"horizontální drény na 4. a 5. vrstvě válcovaného betonu"   80,0*2</t>
  </si>
  <si>
    <t>31</t>
  </si>
  <si>
    <t>934956124</t>
  </si>
  <si>
    <t>Přepadová a ochranná zařízení nádrží dřevěná hradítka (dluže požeráku) š.150 mm, bez nátěru, s potřebným kováním z dubového dřeva, tl. 50 mm</t>
  </si>
  <si>
    <t>-724737670</t>
  </si>
  <si>
    <t xml:space="preserve">"dubové dluže 50x20x5 cm osazené do drážek z U-profilu"   0,5*0,2*8</t>
  </si>
  <si>
    <t>32</t>
  </si>
  <si>
    <t>941111131</t>
  </si>
  <si>
    <t>Montáž lešení řadového trubkového lehkého pracovního s podlahami s provozním zatížením tř. 3 do 200 kg/m2 šířky tř. W12 přes 1,2 do 1,5 m, výšky do 10 m</t>
  </si>
  <si>
    <t>-1557776594</t>
  </si>
  <si>
    <t xml:space="preserve">"sdružený objekt"   (4,2+5,2)*2*3,0</t>
  </si>
  <si>
    <t>33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</si>
  <si>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</si>
  <si>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</si>
  <si>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2107090039</t>
  </si>
  <si>
    <t xml:space="preserve">"sdružený objekt"   (4,2+5,2)*2*3,0*15</t>
  </si>
  <si>
    <t>34</t>
  </si>
  <si>
    <t>941111831</t>
  </si>
  <si>
    <t>Demontáž lešení řadového trubkového lehkého pracovního s podlahami s provozním zatížením tř. 3 do 200 kg/m2 šířky tř. W12 přes 1,2 do 1,5 m, výšky do 10 m</t>
  </si>
  <si>
    <t>-906390924</t>
  </si>
  <si>
    <t>35</t>
  </si>
  <si>
    <t>953333321</t>
  </si>
  <si>
    <t>PVC těsnící pás do betonových konstrukcí do dilatačních spar vnitřní, pokládaný doprostřed konstrukce mezi výztuž šířky 240 mm</t>
  </si>
  <si>
    <t>-1855359233</t>
  </si>
  <si>
    <t xml:space="preserve">"sdružený objekt - dilatační spára mezi požerákem a odpadním potrubím"   3,14*1,4</t>
  </si>
  <si>
    <t>36</t>
  </si>
  <si>
    <t>953334118</t>
  </si>
  <si>
    <t>Bobtnavý pásek do pracovních spar betonových konstrukcí bentonitový, rozměru 20 x 15 mm</t>
  </si>
  <si>
    <t>1274308808</t>
  </si>
  <si>
    <t xml:space="preserve">"sdružený objekt - pracovní spára"   (7,4+1,7)*2</t>
  </si>
  <si>
    <t>37</t>
  </si>
  <si>
    <t>99812-R</t>
  </si>
  <si>
    <t>Dodávka a montáž ocelového roštu</t>
  </si>
  <si>
    <t>1238321618</t>
  </si>
  <si>
    <t xml:space="preserve">"ocelový rošt ze třech dílů 0,6x1,0 m do rámu 1,8x1,0 m"   1,0</t>
  </si>
  <si>
    <t>998</t>
  </si>
  <si>
    <t>Přesun hmot</t>
  </si>
  <si>
    <t>38</t>
  </si>
  <si>
    <t>998322011</t>
  </si>
  <si>
    <t>Přesun hmot pro objekty hráze přehradní zděné, betonové, železobetonové dopravní vzdálenost do 500 m</t>
  </si>
  <si>
    <t>-993970736</t>
  </si>
  <si>
    <t>IO 02 - Hráz II</t>
  </si>
  <si>
    <t>-2038282969</t>
  </si>
  <si>
    <t>viz.příloha č. A,B., C.2., C.3., D.1, D.3.b., D.4.c., D.4.d., D.5.b.</t>
  </si>
  <si>
    <t xml:space="preserve">"odtěžení humózní vrstvy v tl. 30 cm"   4,0*(67,8-4,0)+4,0*11,0</t>
  </si>
  <si>
    <t>-358726222</t>
  </si>
  <si>
    <t xml:space="preserve">"pro hráz"   4,0*(67,8-4,0)*0,55</t>
  </si>
  <si>
    <t xml:space="preserve">"pro sdružený objekt"   4,0*11,0*0,52</t>
  </si>
  <si>
    <t>-809899569</t>
  </si>
  <si>
    <t xml:space="preserve">"odvoz humózní vrstvy a vytěžené zeminy do zemníků"   89,760+163,240</t>
  </si>
  <si>
    <t xml:space="preserve">"dovoz zeminy pro zpětný zásyp"   1,704</t>
  </si>
  <si>
    <t>-2026191834</t>
  </si>
  <si>
    <t xml:space="preserve">"naložení zeminy pro zpětný zásyp"   1,704</t>
  </si>
  <si>
    <t>2000852528</t>
  </si>
  <si>
    <t xml:space="preserve">"uložení humózní vrstvy a vytěžené zeminy do zemníků"   89,760+163,240</t>
  </si>
  <si>
    <t xml:space="preserve">"uložení zeminy pro zpětný zásyp na deponii"   1,704</t>
  </si>
  <si>
    <t>669082801</t>
  </si>
  <si>
    <t xml:space="preserve">"zásyp na začátku a konci hráze"   (0,41+0,30)*2,4</t>
  </si>
  <si>
    <t>806411568</t>
  </si>
  <si>
    <t>4,0*(67,8-4,0)+4,0*11,0</t>
  </si>
  <si>
    <t>2116476253</t>
  </si>
  <si>
    <t xml:space="preserve">"vrstva prostého litého betonu pod propustkem"   4,0*2,5*0,1+4,0*7,08*0,2</t>
  </si>
  <si>
    <t>beton tř. C20/25 XC2-XA1</t>
  </si>
  <si>
    <t xml:space="preserve">"stabilizační prahy"   0,4*0,8*4,0+0,4*1,3*4,0</t>
  </si>
  <si>
    <t xml:space="preserve">"žb. obetonování propustku"   (1,52+1,2)/2*(1,7+0,7)/2*10,4-0,6*0,6*3,14/4*10,4</t>
  </si>
  <si>
    <t xml:space="preserve">"stabilizační prahy"   (0,4+4,0)*2*0,8+(0,4+4,0)*2*1,3</t>
  </si>
  <si>
    <t xml:space="preserve">"žb. obetonování propustku"   (1,7+0,7)/2*10,4*2</t>
  </si>
  <si>
    <t xml:space="preserve">"vrstva prostého litého betonu pod propustkem"   2,5*0,1*2+7,08*0,2*2</t>
  </si>
  <si>
    <t>965650066</t>
  </si>
  <si>
    <t xml:space="preserve">"stabilizační prahy"   0,202</t>
  </si>
  <si>
    <t xml:space="preserve">"žb. obetonování propustku"   5,1*10,9*0,0079*1,08</t>
  </si>
  <si>
    <t>1371282990</t>
  </si>
  <si>
    <t xml:space="preserve">"podkladní prahy pod potrubí propustku"   5*2</t>
  </si>
  <si>
    <t>1018533363</t>
  </si>
  <si>
    <t xml:space="preserve">"podkladní prahy pod potrubí propustku"   5*2*1,01</t>
  </si>
  <si>
    <t>-1918160268</t>
  </si>
  <si>
    <t xml:space="preserve">"konstrukce hráze z vrstev válcovaného betonu tl. 0,2 m - 284,4 m3"   1422,0</t>
  </si>
  <si>
    <t>822442111</t>
  </si>
  <si>
    <t>Montáž potrubí z trub železobetonových hrdlových v otevřeném výkopu ve sklonu do 20 % s integrovaným těsněním DN 600</t>
  </si>
  <si>
    <t>-344242</t>
  </si>
  <si>
    <t xml:space="preserve">"propustek"   10,4</t>
  </si>
  <si>
    <t>59222001</t>
  </si>
  <si>
    <t xml:space="preserve">trouba hrdlová přímá železobetonová s integrovaným těsněním  60 x 250 x 10 cm</t>
  </si>
  <si>
    <t>-2051329128</t>
  </si>
  <si>
    <t xml:space="preserve">"propustek"   2,5*5*1,01</t>
  </si>
  <si>
    <t>82249-R</t>
  </si>
  <si>
    <t>Příplatek za uříznutí železobetonové trouby DN 600</t>
  </si>
  <si>
    <t xml:space="preserve">"uříznutí trouby propustku v požadovaném úhlu"   1,0</t>
  </si>
  <si>
    <t>IO 04 - Úpravy toku</t>
  </si>
  <si>
    <t>21524</t>
  </si>
  <si>
    <t xml:space="preserve">Soupis prací je sestaven s využitím položek Cenové soustavy ÚRS 2018/I. Cenové a technické podmínky položek Cenové soustavy 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Obchodní názvy materiálů uvedené v soupisu prací jsou pouze doporučené, lze je nahradit kvalitativně a technicky obdobnými materiály.</t>
  </si>
  <si>
    <t xml:space="preserve">    9 - Ostatní konstrukce a práce, bourání</t>
  </si>
  <si>
    <t xml:space="preserve">    997 - Přesun sutě</t>
  </si>
  <si>
    <t>111251102</t>
  </si>
  <si>
    <t>Odstranění křovin a stromů s odstraněním kořenů strojně průměru kmene do 100 mm v rovině nebo ve svahu sklonu terénu do 1:5, při celkové ploše přes 100 do 500 m2</t>
  </si>
  <si>
    <t>-1733703973</t>
  </si>
  <si>
    <t>viz.příloha č.C.2., C.3., D.1.</t>
  </si>
  <si>
    <t xml:space="preserve">"obrostlé maliní a ostružiní"   300,0</t>
  </si>
  <si>
    <t>111251111</t>
  </si>
  <si>
    <t>Drcení ořezaných větví strojně - (štěpkování) s naložením na dopravní prostředek a odvozem drtě do 20 km a se složením o průměru větví do 100 mm</t>
  </si>
  <si>
    <t>356554414</t>
  </si>
  <si>
    <t xml:space="preserve">"obrostlé maliní a ostružiní"   300,0*0,01</t>
  </si>
  <si>
    <t>11150-R</t>
  </si>
  <si>
    <t>Llikvidace pařezů</t>
  </si>
  <si>
    <t>kpl</t>
  </si>
  <si>
    <t>-492108296</t>
  </si>
  <si>
    <t>položka bude čerpána jen se souhlasem investora</t>
  </si>
  <si>
    <t xml:space="preserve">"při odtěžení půdní vrstvy možnost nálezu pařezů již pokácených stromů"   1,0</t>
  </si>
  <si>
    <t>-800216035</t>
  </si>
  <si>
    <t>2005489554</t>
  </si>
  <si>
    <t>121151113</t>
  </si>
  <si>
    <t>Sejmutí ornice strojně při souvislé ploše přes 100 do 500 m2, tl. vrstvy do 200 mm</t>
  </si>
  <si>
    <t>607503796</t>
  </si>
  <si>
    <t>viz.příloha č.C.2., C.3., D.1., D.2., D.6.a., D.6.b., D.7.</t>
  </si>
  <si>
    <t>odtěžení humózní vrstvy v tl. 10 cm</t>
  </si>
  <si>
    <t xml:space="preserve">"ZÚ-P8 tj.12,35 m"   (0,76+0,76)/2*12,35</t>
  </si>
  <si>
    <t xml:space="preserve">"P8-H1 tj.9,18 m"   (0,76+1,41)/2*9,18</t>
  </si>
  <si>
    <t xml:space="preserve">"P7-P6 tj.20,00 m"   (5,60+6,32)/2*20,00</t>
  </si>
  <si>
    <t xml:space="preserve">"P6-parkový chodník trasa I tj.8,99 m"   (6,32+6,17)/2*8,99</t>
  </si>
  <si>
    <t xml:space="preserve">"parkový chodník trasa I - P5 tj.5,07 m"   (4,71+4,71)/2*5,07</t>
  </si>
  <si>
    <t xml:space="preserve">"P5-P4 tj.29,80 m"   (4,71+3,32)/2*29,80</t>
  </si>
  <si>
    <t xml:space="preserve">"P4-H2 tj.4,43 m"   (3,32+3,32)/2*4,43</t>
  </si>
  <si>
    <t xml:space="preserve">"H2-P3 tj.20,31 m"   (4,00+2,00)/2*20,31</t>
  </si>
  <si>
    <t xml:space="preserve">"P3-P2 tj.30,19 m"   (2,00+1,50)/2*30,19</t>
  </si>
  <si>
    <t xml:space="preserve">"P2-parkový chodník trasa I tj.16,95 m"   (1,50+1,00)/2*16,95</t>
  </si>
  <si>
    <t xml:space="preserve">"parkový chodník trasa I -P1 tj.18,50 m"   (4,88+7,95)/2*18,50</t>
  </si>
  <si>
    <t xml:space="preserve">"P1-KÚ tj.16,81 m"   (7,95+6,81)/2*16,81</t>
  </si>
  <si>
    <t xml:space="preserve">"úprava a zaústění silničního příkopu tj.11,4 m"   3,0*11,4</t>
  </si>
  <si>
    <t>1482091371</t>
  </si>
  <si>
    <t xml:space="preserve">"P7-P6 tj.20,00 m"   (3,30+2,80)/2*20,00</t>
  </si>
  <si>
    <t xml:space="preserve">"P6-parkový chodník trasa I tj.8,99 m"   (2,80+2,60)/2*8,99</t>
  </si>
  <si>
    <t xml:space="preserve">"parkový chodník trasa I - P5 tj.5,07 m"   (1,90+1,90)/2*5,07</t>
  </si>
  <si>
    <t xml:space="preserve">"P5-P4 tj.29,80 m"   (1,90+0,92)/2*29,80</t>
  </si>
  <si>
    <t xml:space="preserve">"P4-H2 tj.4,43 m"   (0,92+0,92)/2*4,43</t>
  </si>
  <si>
    <t xml:space="preserve">"parkový chodník trasa I -P1 tj.18,50 m"   (2,32+2,92)/2*18,50</t>
  </si>
  <si>
    <t xml:space="preserve">"P1-KÚ tj.16,81 m"   (2,92+2,60)/2*16,81</t>
  </si>
  <si>
    <t xml:space="preserve">"koryto - obruba a vyplnění kynety koryta oblými kameny"   20,364</t>
  </si>
  <si>
    <t xml:space="preserve">"skluzy - rovnanina ze štětovitě ukládaných balvanů vč. lože"   15,834+6,786</t>
  </si>
  <si>
    <t xml:space="preserve">"úprava a zaústění silničního příkopu tj.11,4 m"   1,0*11,40</t>
  </si>
  <si>
    <t>1464291071</t>
  </si>
  <si>
    <t xml:space="preserve">"odvoz humózní vrstvy a vytěžené zeminy do zemníků"   76,481+290,250</t>
  </si>
  <si>
    <t xml:space="preserve">"dovoz zeminy pro zpětný zásyp a ornice pro zpětné rozprostření"   271,216+112,524</t>
  </si>
  <si>
    <t>167151111</t>
  </si>
  <si>
    <t>Nakládání, skládání a překládání neulehlého výkopku nebo sypaniny strojně nakládání, množství přes 100 m3, z hornin třídy těžitelnosti I, skupiny 1 až 3</t>
  </si>
  <si>
    <t>-922715953</t>
  </si>
  <si>
    <t xml:space="preserve">"naložení zeminy pro zpětný zásyp a ornice pro zpětné rozprostření"   271,216+112,524</t>
  </si>
  <si>
    <t>-1470498990</t>
  </si>
  <si>
    <t xml:space="preserve">"uložení humózní vrstvy a vytěžené zeminy do zemníků"   76,481+290,250</t>
  </si>
  <si>
    <t xml:space="preserve">"uložení zeminy pro zpětný zásyp a ornice pro zpětné rozprostření na deponii"   271,216+112,524</t>
  </si>
  <si>
    <t>1906526534</t>
  </si>
  <si>
    <t>hutněný zásyp původního koryta</t>
  </si>
  <si>
    <t xml:space="preserve">"ZÚ-P8 tj.12,35 m"   (0,13+0,13)/2*12,35</t>
  </si>
  <si>
    <t xml:space="preserve">"P8-H1 tj.9,18 m"   (0,13+0,25)/2*9,18</t>
  </si>
  <si>
    <t xml:space="preserve">"P7-P6 tj.20,00 m"   (3,40+5,70)/2*20,00</t>
  </si>
  <si>
    <t xml:space="preserve">"P6-P5 tj.14,06 m"   (5,70+1,20)/2*14,06</t>
  </si>
  <si>
    <t xml:space="preserve">"P5-P4 tj.29,80 m"   (1,20+2,90)/2*29,80</t>
  </si>
  <si>
    <t xml:space="preserve">"P4-H2 tj.4,43 m"   (2,90+2,80)/2*4,43</t>
  </si>
  <si>
    <t xml:space="preserve">"H2-P3 tj.20,31 m"   (1,50+0,90)/2*20,31</t>
  </si>
  <si>
    <t xml:space="preserve">"P3-P2 tj.30,19 m"   (0,90+0,60)/2*30,19</t>
  </si>
  <si>
    <t xml:space="preserve">"P2-parkový chodník trasa I tj.16,95 m"   (0,60+0,30)/2*16,95</t>
  </si>
  <si>
    <t>181252305</t>
  </si>
  <si>
    <t>Úprava pláně strojně na násypech se zhutněním</t>
  </si>
  <si>
    <t>-1037787689</t>
  </si>
  <si>
    <t xml:space="preserve">"zasypané původní koryto viz. položka č. 181351113"   345,618</t>
  </si>
  <si>
    <t>181351113</t>
  </si>
  <si>
    <t>Rozprostření a urovnání ornice v rovině nebo ve svahu sklonu do 1:5 strojně při souvislé ploše přes 500 m2, tl. vrstvy do 200 mm</t>
  </si>
  <si>
    <t>-1083002637</t>
  </si>
  <si>
    <t>zasypané původní koryto - rozprostření ornice v tl. 10 cm</t>
  </si>
  <si>
    <t xml:space="preserve">"P7-P6 tj.20,00 m"   (3,91+6,92)/2*20,00</t>
  </si>
  <si>
    <t xml:space="preserve">"P6-P5 tj.14,06 m"   (6,92+3,32)/2*14,06</t>
  </si>
  <si>
    <t xml:space="preserve">"P5-P4 tj.29,80 m"   (4,83+4,83)/2*29,80</t>
  </si>
  <si>
    <t xml:space="preserve">"P4-H2 tj.4,43 m"   (4,83+4,83)/2*4,43</t>
  </si>
  <si>
    <t>181411121</t>
  </si>
  <si>
    <t>Založení trávníku na půdě předem připravené plochy do 1000 m2 výsevem včetně utažení lučního v rovině nebo na svahu do 1:5</t>
  </si>
  <si>
    <t>1105889919</t>
  </si>
  <si>
    <t>181451132</t>
  </si>
  <si>
    <t>Založení trávníku na půdě předem připravené plochy přes 1000 m2 výsevem včetně utažení parkového na svahu přes 1:5 do 1:2</t>
  </si>
  <si>
    <t>74426732</t>
  </si>
  <si>
    <t xml:space="preserve">"svahy koryta viz. položka č. 182351133"   779,622</t>
  </si>
  <si>
    <t>00572474</t>
  </si>
  <si>
    <t>osivo směs travní krajinná</t>
  </si>
  <si>
    <t>kg</t>
  </si>
  <si>
    <t>-433981646</t>
  </si>
  <si>
    <t>vlhkomilná travní směs</t>
  </si>
  <si>
    <t xml:space="preserve">"zasypané původní koryto"   345,618*0,015</t>
  </si>
  <si>
    <t xml:space="preserve">"svahy koryta nad kynetou"   779,622*0,015</t>
  </si>
  <si>
    <t>182151111</t>
  </si>
  <si>
    <t>Svahování trvalých svahů do projektovaných profilů strojně s potřebným přemístěním výkopku při svahování v zářezech v hornině třídy těžitelnosti I, skupiny 1 až 3</t>
  </si>
  <si>
    <t>-772546842</t>
  </si>
  <si>
    <t>182351133</t>
  </si>
  <si>
    <t>Rozprostření a urovnání ornice ve svahu sklonu přes 1:5 strojně při souvislé ploše přes 500 m2, tl. vrstvy do 200 mm</t>
  </si>
  <si>
    <t>335635625</t>
  </si>
  <si>
    <t>svahy koryta nad kynetou</t>
  </si>
  <si>
    <t xml:space="preserve">"ZÚ-P8 tj.12,35 m"   (1,10+1,10)/2*12,35</t>
  </si>
  <si>
    <t xml:space="preserve">"P8-H1 tj.9,18 m"   (1,10+2,20)/2*9,18</t>
  </si>
  <si>
    <t xml:space="preserve">"P7-P6 tj.20,00 m"   (5,18+6,24)/2*20,00</t>
  </si>
  <si>
    <t xml:space="preserve">"P6-parkový chodník trasa I tj.8,99 m"   (6,24+4,53)/2*8,99</t>
  </si>
  <si>
    <t xml:space="preserve">"parkový chodník trasa I - P5 tj.5,07 m"   (4,59+4,59)/2*5,07</t>
  </si>
  <si>
    <t xml:space="preserve">"P5-P4 tj.29,80 m"   (4,59+3,10)/2*29,80</t>
  </si>
  <si>
    <t xml:space="preserve">"P4-H2 tj.4,43 m"   (3,10+3,00)/2*4,43</t>
  </si>
  <si>
    <t xml:space="preserve">"H2-P3 tj.20,31 m"   (4,00+3,08)/2*20,31</t>
  </si>
  <si>
    <t xml:space="preserve">"P3-P2 tj.30,19 m"   (3,08+1,98)/2*30,19</t>
  </si>
  <si>
    <t xml:space="preserve">"P2-parkový chodník trasa I tj.16,95 m"   (1,98+1,10)/2*16,95</t>
  </si>
  <si>
    <t xml:space="preserve">"parkový chodník trasa I -P1 tj.18,50 m"   (4,60+7,50)/2*18,50</t>
  </si>
  <si>
    <t xml:space="preserve">"P1-KÚ tj.16,81 m"   (7,50+6,35)/2*16,81</t>
  </si>
  <si>
    <t>451561112</t>
  </si>
  <si>
    <t>Lože pod dlažby z kameniva drceného drobného, tl. vrstvy přes 100 do 150 mm</t>
  </si>
  <si>
    <t>-2108222796</t>
  </si>
  <si>
    <t xml:space="preserve">"lože z netříděného kameniva pod skluzy - rovnanina ze štětovitě ukládaných balvanů"   3,00*1,80+5,60*1,2+6,90*(1,20+1,20+2,40)</t>
  </si>
  <si>
    <t>463212121</t>
  </si>
  <si>
    <t>Rovnanina z lomového kamene upraveného, tříděného jakékoliv tloušťky rovnaniny s vyplněním spár a dutin těženým kamenivem</t>
  </si>
  <si>
    <t>694762620</t>
  </si>
  <si>
    <t xml:space="preserve">"obruba kynety koryta oblými kameny"   0,4*0,15*(267,33-12,06-10,82-10,38-1,80-1,20-1,20-1,20-2,40)</t>
  </si>
  <si>
    <t xml:space="preserve">"vyplnění kynety koryta oblými kameny a štěrkem"   0,1*0,3*(267,33-12,06-10,82-10,38-1,80-1,20-1,20-1,20-2,40)</t>
  </si>
  <si>
    <t>463212191</t>
  </si>
  <si>
    <t>Rovnanina z lomového kamene upraveného, tříděného Příplatek k cenám za vypracování líce</t>
  </si>
  <si>
    <t>-1304095732</t>
  </si>
  <si>
    <t xml:space="preserve">"vyplnění kynety koryta oblými kameny a štěrkem"   0,3*(267,33-12,06-10,82-10,38-1,80-1,20-1,20-1,20-2,40)</t>
  </si>
  <si>
    <t>467510111</t>
  </si>
  <si>
    <t>Balvanitý skluz z lomového kamene pro balvanité skluzy kamene s proštěrkováním tl. vrstvy 200 až 400 mm</t>
  </si>
  <si>
    <t>-978834797</t>
  </si>
  <si>
    <t xml:space="preserve">"skluzy - rovnanina ze štětovitě ukládaných balvanů"   ((3,00*1,80)+(5,60*1,2)+6,90*(1,20+1,20+2,40))*0,35</t>
  </si>
  <si>
    <t>Ostatní konstrukce a práce, bourání</t>
  </si>
  <si>
    <t>960111221</t>
  </si>
  <si>
    <t>Bourání staveb monolitických nebo z dílců prefabrikovaných betonových a železobetonových</t>
  </si>
  <si>
    <t>297697713</t>
  </si>
  <si>
    <t>viz.příloha č.C.2., C.3., D.1., D.6.a.</t>
  </si>
  <si>
    <t xml:space="preserve">"betonové opevnění stávajícího koryta"   70,0</t>
  </si>
  <si>
    <t xml:space="preserve">"betonový mostek"   10,0</t>
  </si>
  <si>
    <t>997</t>
  </si>
  <si>
    <t>Přesun sutě</t>
  </si>
  <si>
    <t>997221571</t>
  </si>
  <si>
    <t>Vodorovná doprava vybouraných hmot bez naložení, ale se složením a s hrubým urovnáním na vzdálenost do 1 km</t>
  </si>
  <si>
    <t>-1508126071</t>
  </si>
  <si>
    <t>odvoz vybouraných hmot na skládku do 24 km</t>
  </si>
  <si>
    <t xml:space="preserve">"vybourané betonové opevnění a mostek"   80,0*2,45</t>
  </si>
  <si>
    <t>997221579</t>
  </si>
  <si>
    <t>Vodorovná doprava vybouraných hmot bez naložení, ale se složením a s hrubým urovnáním na vzdálenost Příplatek k ceně za každý další i započatý 1 km přes 1 km</t>
  </si>
  <si>
    <t>1788638393</t>
  </si>
  <si>
    <t xml:space="preserve">"vybourané betonové opevnění a mostek"   196,0*23</t>
  </si>
  <si>
    <t>997221612</t>
  </si>
  <si>
    <t>Nakládání na dopravní prostředky pro vodorovnou dopravu vybouraných hmot</t>
  </si>
  <si>
    <t>-1115327729</t>
  </si>
  <si>
    <t xml:space="preserve">"vybourané betonové opevnění a mostek"   196,0</t>
  </si>
  <si>
    <t>997221861</t>
  </si>
  <si>
    <t>Poplatek za uložení stavebního odpadu na recyklační skládce (skládkovné) z prostého betonu zatříděného do Katalogu odpadů pod kódem 17 01 01</t>
  </si>
  <si>
    <t>-819366863</t>
  </si>
  <si>
    <t>998332011</t>
  </si>
  <si>
    <t>Přesun hmot pro úpravy vodních toků a kanály, hráze rybníků apod. dopravní vzdálenost do 500 m</t>
  </si>
  <si>
    <t>-314604436</t>
  </si>
  <si>
    <t>IO 05 - Přípojka NN</t>
  </si>
  <si>
    <t>2224</t>
  </si>
  <si>
    <t>42.22</t>
  </si>
  <si>
    <t xml:space="preserve">    21-M - Elektromontáže</t>
  </si>
  <si>
    <t xml:space="preserve">    46-M - Zemní práce při extr.mont.pracích</t>
  </si>
  <si>
    <t xml:space="preserve">    OST - Ostatní</t>
  </si>
  <si>
    <t>21-M</t>
  </si>
  <si>
    <t>Elektromontáže</t>
  </si>
  <si>
    <t>PILÍŘ RE – PLASTOVÝ KOMPAKTNÍ PILÍŘ PRO OSAZENÍ JEDNOHO JEDNOTARIFNÍHO TŘÍFÁZOVÉHO ELEKTROMĚRU, HLAVNÍ JISTIČ 3/10A, CHAR. B</t>
  </si>
  <si>
    <t>ČERPADLO VÝKONU 4L/S NA VÝŠKU H = 8,5 M</t>
  </si>
  <si>
    <t>1916256254</t>
  </si>
  <si>
    <t>PODRUŽNÝ MATERIÁL</t>
  </si>
  <si>
    <t>406659096</t>
  </si>
  <si>
    <t>210 01-0253</t>
  </si>
  <si>
    <t>VRAPOVANÁ CHRÁNIČKA pr.41/50</t>
  </si>
  <si>
    <t>210 81-0013</t>
  </si>
  <si>
    <t>KABEL CYKY-J 4x10mm2</t>
  </si>
  <si>
    <t>210 22-0022</t>
  </si>
  <si>
    <t>DRÁT FeZn 10</t>
  </si>
  <si>
    <t>210 10-0251</t>
  </si>
  <si>
    <t>UKONČENÍ KABELU 4x10mm2</t>
  </si>
  <si>
    <t>ks</t>
  </si>
  <si>
    <t>210 22-0301</t>
  </si>
  <si>
    <t>SVORKA SP,SS</t>
  </si>
  <si>
    <t>Pol1</t>
  </si>
  <si>
    <t>MONTÁŽ ČERPADLA</t>
  </si>
  <si>
    <t>-473008286</t>
  </si>
  <si>
    <t>Pol2</t>
  </si>
  <si>
    <t>IZOLACE UZEMNĚNÍ</t>
  </si>
  <si>
    <t>42</t>
  </si>
  <si>
    <t xml:space="preserve">"2ks x 0,3m izolace/zařízení "   0,6</t>
  </si>
  <si>
    <t>Pol10</t>
  </si>
  <si>
    <t>PPV</t>
  </si>
  <si>
    <t>-1463429556</t>
  </si>
  <si>
    <t>46-M</t>
  </si>
  <si>
    <t>Zemní práce při extr.mont.pracích</t>
  </si>
  <si>
    <t>460 01-0021</t>
  </si>
  <si>
    <t>VYTÝČENÍ KABELOVÉ TRASY</t>
  </si>
  <si>
    <t>km</t>
  </si>
  <si>
    <t>46</t>
  </si>
  <si>
    <t>Pol3</t>
  </si>
  <si>
    <t>VYTÝČENÍ KABELOVÉ TRASY PEVNÁ POLOŽKA</t>
  </si>
  <si>
    <t>48</t>
  </si>
  <si>
    <t>460 03-0011</t>
  </si>
  <si>
    <t>SEJMUTÍ DRNU</t>
  </si>
  <si>
    <t>50</t>
  </si>
  <si>
    <t>8*0,35</t>
  </si>
  <si>
    <t>460 20-1603</t>
  </si>
  <si>
    <t>VÝKOP RÝHY 35x70</t>
  </si>
  <si>
    <t>54</t>
  </si>
  <si>
    <t>8,0*0,35*0,70</t>
  </si>
  <si>
    <t>460 42-1101</t>
  </si>
  <si>
    <t xml:space="preserve">ZŘÍZENÍ PÍSKOVÉHO KABELOVÉHO LOŽE, VČETNĚ PÍSKU </t>
  </si>
  <si>
    <t>64</t>
  </si>
  <si>
    <t>460 49-0012</t>
  </si>
  <si>
    <t>VÝSTRAŽNÁ FÓLIE PVC220</t>
  </si>
  <si>
    <t>66</t>
  </si>
  <si>
    <t>délka výkopů + 5% prořez + překryt</t>
  </si>
  <si>
    <t>8,0*1,05</t>
  </si>
  <si>
    <t>460 56-1801</t>
  </si>
  <si>
    <t>ZÁHOZ RÝHY 35x70</t>
  </si>
  <si>
    <t>68</t>
  </si>
  <si>
    <t>8,00*0,35*0,70</t>
  </si>
  <si>
    <t>Pol4</t>
  </si>
  <si>
    <t>HUTNĚNÍ ZEMINY VE MĚSTĚ PO 20cm</t>
  </si>
  <si>
    <t>72</t>
  </si>
  <si>
    <t>460 08-0034</t>
  </si>
  <si>
    <t>ZÁKLAD PRO PILÍŘ – BETON C20/25 XC2</t>
  </si>
  <si>
    <t>74</t>
  </si>
  <si>
    <t>2,44*0,80*0,60</t>
  </si>
  <si>
    <t>460 27-0126</t>
  </si>
  <si>
    <t>PILÍŘ NN ZDĚNÝ – VÝKOP JÁMY, VYZDĚNÍ</t>
  </si>
  <si>
    <t>76</t>
  </si>
  <si>
    <t>460 51-0055</t>
  </si>
  <si>
    <t>KABELOVÝ PROSTUP DO 15cm</t>
  </si>
  <si>
    <t>78</t>
  </si>
  <si>
    <t>5,0</t>
  </si>
  <si>
    <t>460 62-0013</t>
  </si>
  <si>
    <t>PROVIZORNÍ ÚPRAVA TERÉNU</t>
  </si>
  <si>
    <t>80</t>
  </si>
  <si>
    <t>460 62-0002</t>
  </si>
  <si>
    <t>POLOŽENÍ DRNU</t>
  </si>
  <si>
    <t>82</t>
  </si>
  <si>
    <t>8,00*0,35</t>
  </si>
  <si>
    <t>OST</t>
  </si>
  <si>
    <t>Ostatní</t>
  </si>
  <si>
    <t>ost01</t>
  </si>
  <si>
    <t>Doprava materiálu</t>
  </si>
  <si>
    <t>-1515430315</t>
  </si>
  <si>
    <t>ost02</t>
  </si>
  <si>
    <t>Vytýčení stávajících sítí, pomocné práce</t>
  </si>
  <si>
    <t>799383242</t>
  </si>
  <si>
    <t>ost03</t>
  </si>
  <si>
    <t>Výchozí revize</t>
  </si>
  <si>
    <t>-560462174</t>
  </si>
  <si>
    <t>ost04</t>
  </si>
  <si>
    <t>Náklady HZS</t>
  </si>
  <si>
    <t>157502037</t>
  </si>
  <si>
    <t>VON - Vedlejší a ostatní náklady</t>
  </si>
  <si>
    <t>D1 - Vedlejší a ostatné náklady</t>
  </si>
  <si>
    <t>D1</t>
  </si>
  <si>
    <t>Vedlejší a ostatné náklady</t>
  </si>
  <si>
    <t>01</t>
  </si>
  <si>
    <t>Zajištění vytýčení veškerých podzemních sítí a zařízení</t>
  </si>
  <si>
    <t>-245302790</t>
  </si>
  <si>
    <t>1,0</t>
  </si>
  <si>
    <t>02</t>
  </si>
  <si>
    <t>Zajištění veškerých geodetických prací souvisejících s realizací stavby</t>
  </si>
  <si>
    <t>1469160167</t>
  </si>
  <si>
    <t>03</t>
  </si>
  <si>
    <t>Vypracování geodetického zaměření skutečného provedení stavby</t>
  </si>
  <si>
    <t>-1393910831</t>
  </si>
  <si>
    <t>-slouží jako podklad pro dokumentaci skutečného provedení stavby</t>
  </si>
  <si>
    <t>-ve 3 vyhotoveních v listinné a 1 na CD nosiči v digitální formě předepsaného formátu</t>
  </si>
  <si>
    <t>05</t>
  </si>
  <si>
    <t>Vypracování projektu skutečného provedení stavby</t>
  </si>
  <si>
    <t>-1163605540</t>
  </si>
  <si>
    <t>06</t>
  </si>
  <si>
    <t xml:space="preserve">Součinnost provozovatele přípojky NN </t>
  </si>
  <si>
    <t>-1514277281</t>
  </si>
  <si>
    <t>07</t>
  </si>
  <si>
    <t>Zpracování geometrických plánů</t>
  </si>
  <si>
    <t>391559896</t>
  </si>
  <si>
    <t>-geometrické plány pro účely majetkoprávního vypořádání s majiteli dotčených pozemků</t>
  </si>
  <si>
    <t>-geometrické plány pro zřízení věcných břemen</t>
  </si>
  <si>
    <t>-zajištění odsouhlasení geometrických plánů příslušným katastrálním úřadem</t>
  </si>
  <si>
    <t>08</t>
  </si>
  <si>
    <t>Práce statika na stavbě</t>
  </si>
  <si>
    <t>899213679</t>
  </si>
  <si>
    <t>-sledování vlivů stavby na okolní objekty</t>
  </si>
  <si>
    <t>-statické posouzení, které není součástí projektu</t>
  </si>
  <si>
    <t>09</t>
  </si>
  <si>
    <t>Provedení pasportizace stávajících nemovitostí v okolí stavby, zajištění fotodokumentace stávajícího stavu přístupových komunikací</t>
  </si>
  <si>
    <t>914119060</t>
  </si>
  <si>
    <t xml:space="preserve">"vč.souhlasu dotčených majitelů"   1,0</t>
  </si>
  <si>
    <t>Provedení pasportizace stávajících zdrojů vody (studní) vč. popisu technického stavu a zaměření hloubky a hladiny vody v nich</t>
  </si>
  <si>
    <t>990856065</t>
  </si>
  <si>
    <t>Zajištění šetření o inženýrských sítích, vč. zajištění nových vyjádření v případě, že před realizací pozbyla platnosti</t>
  </si>
  <si>
    <t>-197155587</t>
  </si>
  <si>
    <t>Zřízení, provoz a odstranění zařízení staveniště (ZS) včetně jeho připojení na sítě</t>
  </si>
  <si>
    <t>2074922139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</si>
  <si>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</si>
  <si>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</si>
  <si>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</si>
  <si>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</si>
  <si>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</si>
  <si>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</si>
  <si>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</si>
  <si>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</si>
  <si>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</si>
  <si>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</si>
  <si>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</si>
  <si>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</si>
  <si>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</si>
  <si>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>Protokolární předání stavbou dotčených pozemků a komunikací, uvedených do původního stavu, zpět jejich vlastníkům</t>
  </si>
  <si>
    <t>184549102</t>
  </si>
  <si>
    <t>Komplexní a technologické zkoušky neuvedené v jiných částech výkazu výměr</t>
  </si>
  <si>
    <t>-1886183228</t>
  </si>
  <si>
    <t>-kontrola základové spáry včetně výronů vody</t>
  </si>
  <si>
    <t>-druh a vlastnosti materiálu ukládaných do tělesa hráze</t>
  </si>
  <si>
    <t>-sledování a kontrola případných projevů roztřiďování kameniva ve směsi</t>
  </si>
  <si>
    <t>-tloušťka pokládaných vrstev a počet pojezdů zhutňovacích strojů</t>
  </si>
  <si>
    <t>-dosažené hodnoty zhutnění</t>
  </si>
  <si>
    <t>Vypracování povodňového plánu stavby dle §71 zákona č.254/2001 Sb. včetně zajištění jeho schválení</t>
  </si>
  <si>
    <t>1452143786</t>
  </si>
  <si>
    <t>Vypracování havarijního plánu pro dobu výstavby</t>
  </si>
  <si>
    <t>210898393</t>
  </si>
  <si>
    <t>Vypracování plánu BOZP a zajištění koordinátora BOZP po dobu výstavby</t>
  </si>
  <si>
    <t>684766212</t>
  </si>
  <si>
    <t>Zajištění a provedení opatření BOZP dle vypracovaného plánu</t>
  </si>
  <si>
    <t>-1496860738</t>
  </si>
  <si>
    <t>-oplocení z mobilních plotových dílců po dobu celého trvání stavby</t>
  </si>
  <si>
    <t xml:space="preserve">-lávky a přejezdy po celou dobu výstavby </t>
  </si>
  <si>
    <t xml:space="preserve">-drobný materiál (tabulky, pásky, prkna na zábrany a sloupky apod.) </t>
  </si>
  <si>
    <t>-standartní informační tabule s údaji o stavebníkovi, projektantovi, dodavateli, TDI, lhůtách atd.</t>
  </si>
  <si>
    <t>Náklady související s vlivem extrémních klimatických podmínek</t>
  </si>
  <si>
    <t>2015262397</t>
  </si>
  <si>
    <t>-položka bude čerpána jen se souhlasem investora, o klimatických podmínkách bude proveden zápis ve stavebním deníku</t>
  </si>
  <si>
    <t>-zajištění odvodnění staveniště od dešťových srážek</t>
  </si>
  <si>
    <t>-opatření proti působení větru</t>
  </si>
  <si>
    <t>-spotřeba materiálů potřebných k ochraně konstrukcí a stavebních hmot před nepříznivými vlivy počasí</t>
  </si>
  <si>
    <t>-strojní odklízení sněhu</t>
  </si>
  <si>
    <t>-apod.</t>
  </si>
  <si>
    <t>Vypracování projektu dopravně inženýrských opatření</t>
  </si>
  <si>
    <t>120030018</t>
  </si>
  <si>
    <t>-náklady na vypracování projektu dopravně inženýrských opatření pro dobu výstavby, jeho projednání a odsouhlasení příslušnými orgány</t>
  </si>
  <si>
    <t>-zajištění vydání souhlasu s dočasným užíváním komunikací</t>
  </si>
  <si>
    <t>Provedení dopravně inženýrských opatření</t>
  </si>
  <si>
    <t>-2020294264</t>
  </si>
  <si>
    <t>-dodání dopravního značení a světelné signalizace, jejich rozmístění, údržba, přemisťování během výstavby a následné odstranění po ukončení stavby</t>
  </si>
  <si>
    <t>Práce geologa na stavbě</t>
  </si>
  <si>
    <t>62283102</t>
  </si>
  <si>
    <t>-kontrola základové spáry</t>
  </si>
  <si>
    <t>-stanovení vhodnosti zemin pro zpětné zásypy</t>
  </si>
  <si>
    <t>-rozbory zeminy nutné k ověření podmínek pro provedení stavby</t>
  </si>
  <si>
    <t>Náklady spojené s kolaudačním řízením stavby</t>
  </si>
  <si>
    <t>1229010042</t>
  </si>
  <si>
    <t>-zajištění a vypracování dokladů ke kolaudačním souhlasům a veškeré další administrativní úkony zhotovitele před vydáním kolaudačního rozhodnutí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</si>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</sst>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34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34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30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30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30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46</v>
      </c>
      <c r="E29" s="49"/>
      <c r="F29" s="33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1622-3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Lesopark Pod Kalichem – vodohospodářská část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Sušice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12. 6. 2020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28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Sušice_x0009__x0009__x0009__x0009__x0009_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35</v>
      </c>
      <c r="AJ49" s="42"/>
      <c r="AK49" s="42"/>
      <c r="AL49" s="42"/>
      <c r="AM49" s="75" t="str">
        <f>IF(E17="","",E17)</f>
        <v>VH-TRES spol.s r.o., České Budějovice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33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30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'IO 01 - Hráz I'!J30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'IO 01 - Hráz I'!P87</f>
        <v>0</v>
      </c>
      <c r="AV55" s="122">
        <f>'IO 01 - Hráz I'!J33</f>
        <v>0</v>
      </c>
      <c r="AW55" s="122">
        <f>'IO 01 - Hráz I'!J34</f>
        <v>0</v>
      </c>
      <c r="AX55" s="122">
        <f>'IO 01 - Hráz I'!J35</f>
        <v>0</v>
      </c>
      <c r="AY55" s="122">
        <f>'IO 01 - Hráz I'!J36</f>
        <v>0</v>
      </c>
      <c r="AZ55" s="122">
        <f>'IO 01 - Hráz I'!F33</f>
        <v>0</v>
      </c>
      <c r="BA55" s="122">
        <f>'IO 01 - Hráz I'!F34</f>
        <v>0</v>
      </c>
      <c r="BB55" s="122">
        <f>'IO 01 - Hráz I'!F35</f>
        <v>0</v>
      </c>
      <c r="BC55" s="122">
        <f>'IO 01 - Hráz I'!F36</f>
        <v>0</v>
      </c>
      <c r="BD55" s="124">
        <f>'IO 01 - Hráz I'!F37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86</v>
      </c>
      <c r="CM55" s="125" t="s">
        <v>87</v>
      </c>
    </row>
    <row r="56" s="7" customFormat="1" ht="16.5" customHeight="1">
      <c r="A56" s="113" t="s">
        <v>80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'IO 02 - Hráz II'!J30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'IO 02 - Hráz II'!P86</f>
        <v>0</v>
      </c>
      <c r="AV56" s="122">
        <f>'IO 02 - Hráz II'!J33</f>
        <v>0</v>
      </c>
      <c r="AW56" s="122">
        <f>'IO 02 - Hráz II'!J34</f>
        <v>0</v>
      </c>
      <c r="AX56" s="122">
        <f>'IO 02 - Hráz II'!J35</f>
        <v>0</v>
      </c>
      <c r="AY56" s="122">
        <f>'IO 02 - Hráz II'!J36</f>
        <v>0</v>
      </c>
      <c r="AZ56" s="122">
        <f>'IO 02 - Hráz II'!F33</f>
        <v>0</v>
      </c>
      <c r="BA56" s="122">
        <f>'IO 02 - Hráz II'!F34</f>
        <v>0</v>
      </c>
      <c r="BB56" s="122">
        <f>'IO 02 - Hráz II'!F35</f>
        <v>0</v>
      </c>
      <c r="BC56" s="122">
        <f>'IO 02 - Hráz II'!F36</f>
        <v>0</v>
      </c>
      <c r="BD56" s="124">
        <f>'IO 02 - Hráz II'!F37</f>
        <v>0</v>
      </c>
      <c r="BE56" s="7"/>
      <c r="BT56" s="125" t="s">
        <v>84</v>
      </c>
      <c r="BV56" s="125" t="s">
        <v>78</v>
      </c>
      <c r="BW56" s="125" t="s">
        <v>90</v>
      </c>
      <c r="BX56" s="125" t="s">
        <v>5</v>
      </c>
      <c r="CL56" s="125" t="s">
        <v>86</v>
      </c>
      <c r="CM56" s="125" t="s">
        <v>87</v>
      </c>
    </row>
    <row r="57" s="7" customFormat="1" ht="16.5" customHeight="1">
      <c r="A57" s="113" t="s">
        <v>80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'IO 04 - Úpravy toku'!J30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'IO 04 - Úpravy toku'!P85</f>
        <v>0</v>
      </c>
      <c r="AV57" s="122">
        <f>'IO 04 - Úpravy toku'!J33</f>
        <v>0</v>
      </c>
      <c r="AW57" s="122">
        <f>'IO 04 - Úpravy toku'!J34</f>
        <v>0</v>
      </c>
      <c r="AX57" s="122">
        <f>'IO 04 - Úpravy toku'!J35</f>
        <v>0</v>
      </c>
      <c r="AY57" s="122">
        <f>'IO 04 - Úpravy toku'!J36</f>
        <v>0</v>
      </c>
      <c r="AZ57" s="122">
        <f>'IO 04 - Úpravy toku'!F33</f>
        <v>0</v>
      </c>
      <c r="BA57" s="122">
        <f>'IO 04 - Úpravy toku'!F34</f>
        <v>0</v>
      </c>
      <c r="BB57" s="122">
        <f>'IO 04 - Úpravy toku'!F35</f>
        <v>0</v>
      </c>
      <c r="BC57" s="122">
        <f>'IO 04 - Úpravy toku'!F36</f>
        <v>0</v>
      </c>
      <c r="BD57" s="124">
        <f>'IO 04 - Úpravy toku'!F37</f>
        <v>0</v>
      </c>
      <c r="BE57" s="7"/>
      <c r="BT57" s="125" t="s">
        <v>84</v>
      </c>
      <c r="BV57" s="125" t="s">
        <v>78</v>
      </c>
      <c r="BW57" s="125" t="s">
        <v>93</v>
      </c>
      <c r="BX57" s="125" t="s">
        <v>5</v>
      </c>
      <c r="CL57" s="125" t="s">
        <v>94</v>
      </c>
      <c r="CM57" s="125" t="s">
        <v>87</v>
      </c>
    </row>
    <row r="58" s="7" customFormat="1" ht="16.5" customHeight="1">
      <c r="A58" s="113" t="s">
        <v>80</v>
      </c>
      <c r="B58" s="114"/>
      <c r="C58" s="115"/>
      <c r="D58" s="116" t="s">
        <v>95</v>
      </c>
      <c r="E58" s="116"/>
      <c r="F58" s="116"/>
      <c r="G58" s="116"/>
      <c r="H58" s="116"/>
      <c r="I58" s="117"/>
      <c r="J58" s="116" t="s">
        <v>96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'IO 05 - Přípojka NN'!J30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1">
        <v>0</v>
      </c>
      <c r="AT58" s="122">
        <f>ROUND(SUM(AV58:AW58),2)</f>
        <v>0</v>
      </c>
      <c r="AU58" s="123">
        <f>'IO 05 - Přípojka NN'!P83</f>
        <v>0</v>
      </c>
      <c r="AV58" s="122">
        <f>'IO 05 - Přípojka NN'!J33</f>
        <v>0</v>
      </c>
      <c r="AW58" s="122">
        <f>'IO 05 - Přípojka NN'!J34</f>
        <v>0</v>
      </c>
      <c r="AX58" s="122">
        <f>'IO 05 - Přípojka NN'!J35</f>
        <v>0</v>
      </c>
      <c r="AY58" s="122">
        <f>'IO 05 - Přípojka NN'!J36</f>
        <v>0</v>
      </c>
      <c r="AZ58" s="122">
        <f>'IO 05 - Přípojka NN'!F33</f>
        <v>0</v>
      </c>
      <c r="BA58" s="122">
        <f>'IO 05 - Přípojka NN'!F34</f>
        <v>0</v>
      </c>
      <c r="BB58" s="122">
        <f>'IO 05 - Přípojka NN'!F35</f>
        <v>0</v>
      </c>
      <c r="BC58" s="122">
        <f>'IO 05 - Přípojka NN'!F36</f>
        <v>0</v>
      </c>
      <c r="BD58" s="124">
        <f>'IO 05 - Přípojka NN'!F37</f>
        <v>0</v>
      </c>
      <c r="BE58" s="7"/>
      <c r="BT58" s="125" t="s">
        <v>84</v>
      </c>
      <c r="BV58" s="125" t="s">
        <v>78</v>
      </c>
      <c r="BW58" s="125" t="s">
        <v>97</v>
      </c>
      <c r="BX58" s="125" t="s">
        <v>5</v>
      </c>
      <c r="CL58" s="125" t="s">
        <v>98</v>
      </c>
      <c r="CM58" s="125" t="s">
        <v>87</v>
      </c>
    </row>
    <row r="59" s="7" customFormat="1" ht="16.5" customHeight="1">
      <c r="A59" s="113" t="s">
        <v>80</v>
      </c>
      <c r="B59" s="114"/>
      <c r="C59" s="115"/>
      <c r="D59" s="116" t="s">
        <v>99</v>
      </c>
      <c r="E59" s="116"/>
      <c r="F59" s="116"/>
      <c r="G59" s="116"/>
      <c r="H59" s="116"/>
      <c r="I59" s="117"/>
      <c r="J59" s="116" t="s">
        <v>100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'VON - Vedlejší a ostatní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99</v>
      </c>
      <c r="AR59" s="120"/>
      <c r="AS59" s="126">
        <v>0</v>
      </c>
      <c r="AT59" s="127">
        <f>ROUND(SUM(AV59:AW59),2)</f>
        <v>0</v>
      </c>
      <c r="AU59" s="128">
        <f>'VON - Vedlejší a ostatní ...'!P80</f>
        <v>0</v>
      </c>
      <c r="AV59" s="127">
        <f>'VON - Vedlejší a ostatní ...'!J33</f>
        <v>0</v>
      </c>
      <c r="AW59" s="127">
        <f>'VON - Vedlejší a ostatní ...'!J34</f>
        <v>0</v>
      </c>
      <c r="AX59" s="127">
        <f>'VON - Vedlejší a ostatní ...'!J35</f>
        <v>0</v>
      </c>
      <c r="AY59" s="127">
        <f>'VON - Vedlejší a ostatní ...'!J36</f>
        <v>0</v>
      </c>
      <c r="AZ59" s="127">
        <f>'VON - Vedlejší a ostatní ...'!F33</f>
        <v>0</v>
      </c>
      <c r="BA59" s="127">
        <f>'VON - Vedlejší a ostatní ...'!F34</f>
        <v>0</v>
      </c>
      <c r="BB59" s="127">
        <f>'VON - Vedlejší a ostatní ...'!F35</f>
        <v>0</v>
      </c>
      <c r="BC59" s="127">
        <f>'VON - Vedlejší a ostatní ...'!F36</f>
        <v>0</v>
      </c>
      <c r="BD59" s="129">
        <f>'VON - Vedlejší a ostatní ...'!F37</f>
        <v>0</v>
      </c>
      <c r="BE59" s="7"/>
      <c r="BT59" s="125" t="s">
        <v>84</v>
      </c>
      <c r="BV59" s="125" t="s">
        <v>78</v>
      </c>
      <c r="BW59" s="125" t="s">
        <v>101</v>
      </c>
      <c r="BX59" s="125" t="s">
        <v>5</v>
      </c>
      <c r="CL59" s="125" t="s">
        <v>30</v>
      </c>
      <c r="CM59" s="125" t="s">
        <v>87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HDiaj1YBwJJ2tbPY55u4aRNQpaz20DIwdHsdeoihHnsxdAhxDnUNHd/O2AhqtgjRSkir7vSDKGYegIer19Q75Q==" hashValue="osjJoGgvDQJBU4ydLMPAMIP4B7i04c3JyPVu7GSlqSYEIqtFEvofmML5r00gCKSOyUgk+WM/OF/1qcwWvXGUy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IO 01 - Hráz I'!C2" display="/"/>
    <hyperlink ref="A56" location="'IO 02 - Hráz II'!C2" display="/"/>
    <hyperlink ref="A57" location="'IO 04 - Úpravy toku'!C2" display="/"/>
    <hyperlink ref="A58" location="'IO 05 - Přípojka NN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102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Lesopark Pod Kalichem – vodohospodářská část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103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104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105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12. 6. 2020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106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31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6"/>
      <c r="B27" s="147"/>
      <c r="C27" s="146"/>
      <c r="D27" s="146"/>
      <c r="E27" s="148" t="s">
        <v>107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ROUND((SUM(BE87:BE269)),  2)</f>
        <v>0</v>
      </c>
      <c r="G33" s="40"/>
      <c r="H33" s="40"/>
      <c r="I33" s="159">
        <v>0.20999999999999999</v>
      </c>
      <c r="J33" s="158">
        <f>ROUND(((SUM(BE87:BE269))*I33),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ROUND((SUM(BF87:BF269)),  2)</f>
        <v>0</v>
      </c>
      <c r="G34" s="40"/>
      <c r="H34" s="40"/>
      <c r="I34" s="159">
        <v>0.14999999999999999</v>
      </c>
      <c r="J34" s="158">
        <f>ROUND(((SUM(BF87:BF269))*I34),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ROUND((SUM(BG87:BG269)),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ROUND((SUM(BH87:BH269)),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ROUND((SUM(BI87:BI269)),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108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Lesopark Pod Kalichem – vodohospodářská část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103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01 - Hráz I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Sušice </v>
      </c>
      <c r="G52" s="42"/>
      <c r="H52" s="42"/>
      <c r="I52" s="142" t="s">
        <v>24</v>
      </c>
      <c r="J52" s="74" t="str">
        <f>IF(J12="","",J12)</f>
        <v>12. 6. 2020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Sušice_x0009__x0009__x0009__x0009__x0009_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109</v>
      </c>
      <c r="D57" s="176"/>
      <c r="E57" s="176"/>
      <c r="F57" s="176"/>
      <c r="G57" s="176"/>
      <c r="H57" s="176"/>
      <c r="I57" s="177"/>
      <c r="J57" s="178" t="s">
        <v>110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111</v>
      </c>
    </row>
    <row r="60" s="9" customFormat="1" ht="24.96" customHeight="1">
      <c r="A60" s="9"/>
      <c r="B60" s="180"/>
      <c r="C60" s="181"/>
      <c r="D60" s="182" t="s">
        <v>104</v>
      </c>
      <c r="E60" s="183"/>
      <c r="F60" s="183"/>
      <c r="G60" s="183"/>
      <c r="H60" s="183"/>
      <c r="I60" s="184"/>
      <c r="J60" s="185">
        <f>J88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112</v>
      </c>
      <c r="E61" s="190"/>
      <c r="F61" s="190"/>
      <c r="G61" s="190"/>
      <c r="H61" s="190"/>
      <c r="I61" s="191"/>
      <c r="J61" s="192">
        <f>J89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113</v>
      </c>
      <c r="E62" s="190"/>
      <c r="F62" s="190"/>
      <c r="G62" s="190"/>
      <c r="H62" s="190"/>
      <c r="I62" s="191"/>
      <c r="J62" s="192">
        <f>J125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114</v>
      </c>
      <c r="E63" s="190"/>
      <c r="F63" s="190"/>
      <c r="G63" s="190"/>
      <c r="H63" s="190"/>
      <c r="I63" s="191"/>
      <c r="J63" s="192">
        <f>J197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115</v>
      </c>
      <c r="E64" s="190"/>
      <c r="F64" s="190"/>
      <c r="G64" s="190"/>
      <c r="H64" s="190"/>
      <c r="I64" s="191"/>
      <c r="J64" s="192">
        <f>J214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116</v>
      </c>
      <c r="E65" s="190"/>
      <c r="F65" s="190"/>
      <c r="G65" s="190"/>
      <c r="H65" s="190"/>
      <c r="I65" s="191"/>
      <c r="J65" s="192">
        <f>J220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117</v>
      </c>
      <c r="E66" s="190"/>
      <c r="F66" s="190"/>
      <c r="G66" s="190"/>
      <c r="H66" s="190"/>
      <c r="I66" s="191"/>
      <c r="J66" s="192">
        <f>J233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118</v>
      </c>
      <c r="E67" s="190"/>
      <c r="F67" s="190"/>
      <c r="G67" s="190"/>
      <c r="H67" s="190"/>
      <c r="I67" s="191"/>
      <c r="J67" s="192">
        <f>J268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70"/>
      <c r="J69" s="62"/>
      <c r="K69" s="6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3"/>
      <c r="J73" s="64"/>
      <c r="K73" s="64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119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4" t="str">
        <f>E7</f>
        <v>Lesopark Pod Kalichem – vodohospodářská část</v>
      </c>
      <c r="F77" s="33"/>
      <c r="G77" s="33"/>
      <c r="H77" s="33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103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IO 01 - Hráz I</v>
      </c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 xml:space="preserve">Sušice </v>
      </c>
      <c r="G81" s="42"/>
      <c r="H81" s="42"/>
      <c r="I81" s="142" t="s">
        <v>24</v>
      </c>
      <c r="J81" s="74" t="str">
        <f>IF(J12="","",J12)</f>
        <v>12. 6. 2020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3" t="s">
        <v>28</v>
      </c>
      <c r="D83" s="42"/>
      <c r="E83" s="42"/>
      <c r="F83" s="28" t="str">
        <f>E15</f>
        <v>Město Sušice_x0009__x0009__x0009__x0009__x0009_</v>
      </c>
      <c r="G83" s="42"/>
      <c r="H83" s="42"/>
      <c r="I83" s="142" t="s">
        <v>35</v>
      </c>
      <c r="J83" s="38" t="str">
        <f>E21</f>
        <v>VH-TRES spol.s r.o., České Budějovice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33</v>
      </c>
      <c r="D84" s="42"/>
      <c r="E84" s="42"/>
      <c r="F84" s="28" t="str">
        <f>IF(E18="","",E18)</f>
        <v>Vyplň údaj</v>
      </c>
      <c r="G84" s="42"/>
      <c r="H84" s="42"/>
      <c r="I84" s="142" t="s">
        <v>38</v>
      </c>
      <c r="J84" s="38" t="str">
        <f>E24</f>
        <v xml:space="preserve"> 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4"/>
      <c r="B86" s="195"/>
      <c r="C86" s="196" t="s">
        <v>120</v>
      </c>
      <c r="D86" s="197" t="s">
        <v>61</v>
      </c>
      <c r="E86" s="197" t="s">
        <v>57</v>
      </c>
      <c r="F86" s="197" t="s">
        <v>58</v>
      </c>
      <c r="G86" s="197" t="s">
        <v>121</v>
      </c>
      <c r="H86" s="197" t="s">
        <v>122</v>
      </c>
      <c r="I86" s="198" t="s">
        <v>123</v>
      </c>
      <c r="J86" s="197" t="s">
        <v>110</v>
      </c>
      <c r="K86" s="199" t="s">
        <v>124</v>
      </c>
      <c r="L86" s="200"/>
      <c r="M86" s="94" t="s">
        <v>30</v>
      </c>
      <c r="N86" s="95" t="s">
        <v>46</v>
      </c>
      <c r="O86" s="95" t="s">
        <v>125</v>
      </c>
      <c r="P86" s="95" t="s">
        <v>126</v>
      </c>
      <c r="Q86" s="95" t="s">
        <v>127</v>
      </c>
      <c r="R86" s="95" t="s">
        <v>128</v>
      </c>
      <c r="S86" s="95" t="s">
        <v>129</v>
      </c>
      <c r="T86" s="96" t="s">
        <v>130</v>
      </c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</row>
    <row r="87" s="2" customFormat="1" ht="22.8" customHeight="1">
      <c r="A87" s="40"/>
      <c r="B87" s="41"/>
      <c r="C87" s="101" t="s">
        <v>131</v>
      </c>
      <c r="D87" s="42"/>
      <c r="E87" s="42"/>
      <c r="F87" s="42"/>
      <c r="G87" s="42"/>
      <c r="H87" s="42"/>
      <c r="I87" s="138"/>
      <c r="J87" s="201">
        <f>BK87</f>
        <v>0</v>
      </c>
      <c r="K87" s="42"/>
      <c r="L87" s="46"/>
      <c r="M87" s="97"/>
      <c r="N87" s="202"/>
      <c r="O87" s="98"/>
      <c r="P87" s="203">
        <f>P88</f>
        <v>0</v>
      </c>
      <c r="Q87" s="98"/>
      <c r="R87" s="203">
        <f>R88</f>
        <v>923.79379165</v>
      </c>
      <c r="S87" s="98"/>
      <c r="T87" s="204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75</v>
      </c>
      <c r="AU87" s="18" t="s">
        <v>111</v>
      </c>
      <c r="BK87" s="205">
        <f>BK88</f>
        <v>0</v>
      </c>
    </row>
    <row r="88" s="12" customFormat="1" ht="25.92" customHeight="1">
      <c r="A88" s="12"/>
      <c r="B88" s="206"/>
      <c r="C88" s="207"/>
      <c r="D88" s="208" t="s">
        <v>75</v>
      </c>
      <c r="E88" s="209" t="s">
        <v>81</v>
      </c>
      <c r="F88" s="209" t="s">
        <v>82</v>
      </c>
      <c r="G88" s="207"/>
      <c r="H88" s="207"/>
      <c r="I88" s="210"/>
      <c r="J88" s="211">
        <f>BK88</f>
        <v>0</v>
      </c>
      <c r="K88" s="207"/>
      <c r="L88" s="212"/>
      <c r="M88" s="213"/>
      <c r="N88" s="214"/>
      <c r="O88" s="214"/>
      <c r="P88" s="215">
        <f>P89+P125+P197+P214+P220+P233+P268</f>
        <v>0</v>
      </c>
      <c r="Q88" s="214"/>
      <c r="R88" s="215">
        <f>R89+R125+R197+R214+R220+R233+R268</f>
        <v>923.79379165</v>
      </c>
      <c r="S88" s="214"/>
      <c r="T88" s="216">
        <f>T89+T125+T197+T214+T220+T233+T268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7" t="s">
        <v>84</v>
      </c>
      <c r="AT88" s="218" t="s">
        <v>75</v>
      </c>
      <c r="AU88" s="218" t="s">
        <v>76</v>
      </c>
      <c r="AY88" s="217" t="s">
        <v>132</v>
      </c>
      <c r="BK88" s="219">
        <f>BK89+BK125+BK197+BK214+BK220+BK233+BK268</f>
        <v>0</v>
      </c>
    </row>
    <row r="89" s="12" customFormat="1" ht="22.8" customHeight="1">
      <c r="A89" s="12"/>
      <c r="B89" s="206"/>
      <c r="C89" s="207"/>
      <c r="D89" s="208" t="s">
        <v>75</v>
      </c>
      <c r="E89" s="220" t="s">
        <v>84</v>
      </c>
      <c r="F89" s="220" t="s">
        <v>133</v>
      </c>
      <c r="G89" s="207"/>
      <c r="H89" s="207"/>
      <c r="I89" s="210"/>
      <c r="J89" s="221">
        <f>BK89</f>
        <v>0</v>
      </c>
      <c r="K89" s="207"/>
      <c r="L89" s="212"/>
      <c r="M89" s="213"/>
      <c r="N89" s="214"/>
      <c r="O89" s="214"/>
      <c r="P89" s="215">
        <f>SUM(P90:P124)</f>
        <v>0</v>
      </c>
      <c r="Q89" s="214"/>
      <c r="R89" s="215">
        <f>SUM(R90:R124)</f>
        <v>0</v>
      </c>
      <c r="S89" s="214"/>
      <c r="T89" s="216">
        <f>SUM(T90:T124)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84</v>
      </c>
      <c r="AT89" s="218" t="s">
        <v>75</v>
      </c>
      <c r="AU89" s="218" t="s">
        <v>84</v>
      </c>
      <c r="AY89" s="217" t="s">
        <v>132</v>
      </c>
      <c r="BK89" s="219">
        <f>SUM(BK90:BK124)</f>
        <v>0</v>
      </c>
    </row>
    <row r="90" s="2" customFormat="1" ht="16.5" customHeight="1">
      <c r="A90" s="40"/>
      <c r="B90" s="41"/>
      <c r="C90" s="222" t="s">
        <v>84</v>
      </c>
      <c r="D90" s="222" t="s">
        <v>134</v>
      </c>
      <c r="E90" s="223" t="s">
        <v>135</v>
      </c>
      <c r="F90" s="224" t="s">
        <v>136</v>
      </c>
      <c r="G90" s="225" t="s">
        <v>137</v>
      </c>
      <c r="H90" s="226">
        <v>150</v>
      </c>
      <c r="I90" s="227"/>
      <c r="J90" s="228">
        <f>ROUND(I90*H90,2)</f>
        <v>0</v>
      </c>
      <c r="K90" s="224" t="s">
        <v>138</v>
      </c>
      <c r="L90" s="46"/>
      <c r="M90" s="229" t="s">
        <v>30</v>
      </c>
      <c r="N90" s="230" t="s">
        <v>47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139</v>
      </c>
      <c r="AT90" s="233" t="s">
        <v>134</v>
      </c>
      <c r="AU90" s="233" t="s">
        <v>87</v>
      </c>
      <c r="AY90" s="18" t="s">
        <v>132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8" t="s">
        <v>84</v>
      </c>
      <c r="BK90" s="234">
        <f>ROUND(I90*H90,2)</f>
        <v>0</v>
      </c>
      <c r="BL90" s="18" t="s">
        <v>139</v>
      </c>
      <c r="BM90" s="233" t="s">
        <v>140</v>
      </c>
    </row>
    <row r="91" s="13" customFormat="1">
      <c r="A91" s="13"/>
      <c r="B91" s="235"/>
      <c r="C91" s="236"/>
      <c r="D91" s="237" t="s">
        <v>141</v>
      </c>
      <c r="E91" s="238" t="s">
        <v>30</v>
      </c>
      <c r="F91" s="239" t="s">
        <v>142</v>
      </c>
      <c r="G91" s="236"/>
      <c r="H91" s="240">
        <v>150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141</v>
      </c>
      <c r="AU91" s="246" t="s">
        <v>87</v>
      </c>
      <c r="AV91" s="13" t="s">
        <v>87</v>
      </c>
      <c r="AW91" s="13" t="s">
        <v>37</v>
      </c>
      <c r="AX91" s="13" t="s">
        <v>76</v>
      </c>
      <c r="AY91" s="246" t="s">
        <v>132</v>
      </c>
    </row>
    <row r="92" s="14" customFormat="1">
      <c r="A92" s="14"/>
      <c r="B92" s="247"/>
      <c r="C92" s="248"/>
      <c r="D92" s="237" t="s">
        <v>141</v>
      </c>
      <c r="E92" s="249" t="s">
        <v>30</v>
      </c>
      <c r="F92" s="250" t="s">
        <v>143</v>
      </c>
      <c r="G92" s="248"/>
      <c r="H92" s="251">
        <v>150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7" t="s">
        <v>141</v>
      </c>
      <c r="AU92" s="257" t="s">
        <v>87</v>
      </c>
      <c r="AV92" s="14" t="s">
        <v>139</v>
      </c>
      <c r="AW92" s="14" t="s">
        <v>37</v>
      </c>
      <c r="AX92" s="14" t="s">
        <v>84</v>
      </c>
      <c r="AY92" s="257" t="s">
        <v>132</v>
      </c>
    </row>
    <row r="93" s="2" customFormat="1" ht="21.75" customHeight="1">
      <c r="A93" s="40"/>
      <c r="B93" s="41"/>
      <c r="C93" s="222" t="s">
        <v>87</v>
      </c>
      <c r="D93" s="222" t="s">
        <v>134</v>
      </c>
      <c r="E93" s="223" t="s">
        <v>144</v>
      </c>
      <c r="F93" s="224" t="s">
        <v>145</v>
      </c>
      <c r="G93" s="225" t="s">
        <v>146</v>
      </c>
      <c r="H93" s="226">
        <v>15</v>
      </c>
      <c r="I93" s="227"/>
      <c r="J93" s="228">
        <f>ROUND(I93*H93,2)</f>
        <v>0</v>
      </c>
      <c r="K93" s="224" t="s">
        <v>138</v>
      </c>
      <c r="L93" s="46"/>
      <c r="M93" s="229" t="s">
        <v>30</v>
      </c>
      <c r="N93" s="230" t="s">
        <v>47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139</v>
      </c>
      <c r="AT93" s="233" t="s">
        <v>134</v>
      </c>
      <c r="AU93" s="233" t="s">
        <v>87</v>
      </c>
      <c r="AY93" s="18" t="s">
        <v>132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8" t="s">
        <v>84</v>
      </c>
      <c r="BK93" s="234">
        <f>ROUND(I93*H93,2)</f>
        <v>0</v>
      </c>
      <c r="BL93" s="18" t="s">
        <v>139</v>
      </c>
      <c r="BM93" s="233" t="s">
        <v>147</v>
      </c>
    </row>
    <row r="94" s="13" customFormat="1">
      <c r="A94" s="13"/>
      <c r="B94" s="235"/>
      <c r="C94" s="236"/>
      <c r="D94" s="237" t="s">
        <v>141</v>
      </c>
      <c r="E94" s="238" t="s">
        <v>30</v>
      </c>
      <c r="F94" s="239" t="s">
        <v>148</v>
      </c>
      <c r="G94" s="236"/>
      <c r="H94" s="240">
        <v>15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141</v>
      </c>
      <c r="AU94" s="246" t="s">
        <v>87</v>
      </c>
      <c r="AV94" s="13" t="s">
        <v>87</v>
      </c>
      <c r="AW94" s="13" t="s">
        <v>37</v>
      </c>
      <c r="AX94" s="13" t="s">
        <v>76</v>
      </c>
      <c r="AY94" s="246" t="s">
        <v>132</v>
      </c>
    </row>
    <row r="95" s="14" customFormat="1">
      <c r="A95" s="14"/>
      <c r="B95" s="247"/>
      <c r="C95" s="248"/>
      <c r="D95" s="237" t="s">
        <v>141</v>
      </c>
      <c r="E95" s="249" t="s">
        <v>30</v>
      </c>
      <c r="F95" s="250" t="s">
        <v>143</v>
      </c>
      <c r="G95" s="248"/>
      <c r="H95" s="251">
        <v>15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141</v>
      </c>
      <c r="AU95" s="257" t="s">
        <v>87</v>
      </c>
      <c r="AV95" s="14" t="s">
        <v>139</v>
      </c>
      <c r="AW95" s="14" t="s">
        <v>37</v>
      </c>
      <c r="AX95" s="14" t="s">
        <v>84</v>
      </c>
      <c r="AY95" s="257" t="s">
        <v>132</v>
      </c>
    </row>
    <row r="96" s="2" customFormat="1" ht="16.5" customHeight="1">
      <c r="A96" s="40"/>
      <c r="B96" s="41"/>
      <c r="C96" s="222" t="s">
        <v>149</v>
      </c>
      <c r="D96" s="222" t="s">
        <v>134</v>
      </c>
      <c r="E96" s="223" t="s">
        <v>150</v>
      </c>
      <c r="F96" s="224" t="s">
        <v>151</v>
      </c>
      <c r="G96" s="225" t="s">
        <v>152</v>
      </c>
      <c r="H96" s="226">
        <v>251.5</v>
      </c>
      <c r="I96" s="227"/>
      <c r="J96" s="228">
        <f>ROUND(I96*H96,2)</f>
        <v>0</v>
      </c>
      <c r="K96" s="224" t="s">
        <v>138</v>
      </c>
      <c r="L96" s="46"/>
      <c r="M96" s="229" t="s">
        <v>30</v>
      </c>
      <c r="N96" s="230" t="s">
        <v>47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139</v>
      </c>
      <c r="AT96" s="233" t="s">
        <v>134</v>
      </c>
      <c r="AU96" s="233" t="s">
        <v>87</v>
      </c>
      <c r="AY96" s="18" t="s">
        <v>132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8" t="s">
        <v>84</v>
      </c>
      <c r="BK96" s="234">
        <f>ROUND(I96*H96,2)</f>
        <v>0</v>
      </c>
      <c r="BL96" s="18" t="s">
        <v>139</v>
      </c>
      <c r="BM96" s="233" t="s">
        <v>153</v>
      </c>
    </row>
    <row r="97" s="15" customFormat="1">
      <c r="A97" s="15"/>
      <c r="B97" s="258"/>
      <c r="C97" s="259"/>
      <c r="D97" s="237" t="s">
        <v>141</v>
      </c>
      <c r="E97" s="260" t="s">
        <v>30</v>
      </c>
      <c r="F97" s="261" t="s">
        <v>154</v>
      </c>
      <c r="G97" s="259"/>
      <c r="H97" s="260" t="s">
        <v>30</v>
      </c>
      <c r="I97" s="262"/>
      <c r="J97" s="259"/>
      <c r="K97" s="259"/>
      <c r="L97" s="263"/>
      <c r="M97" s="264"/>
      <c r="N97" s="265"/>
      <c r="O97" s="265"/>
      <c r="P97" s="265"/>
      <c r="Q97" s="265"/>
      <c r="R97" s="265"/>
      <c r="S97" s="265"/>
      <c r="T97" s="26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7" t="s">
        <v>141</v>
      </c>
      <c r="AU97" s="267" t="s">
        <v>87</v>
      </c>
      <c r="AV97" s="15" t="s">
        <v>84</v>
      </c>
      <c r="AW97" s="15" t="s">
        <v>37</v>
      </c>
      <c r="AX97" s="15" t="s">
        <v>76</v>
      </c>
      <c r="AY97" s="267" t="s">
        <v>132</v>
      </c>
    </row>
    <row r="98" s="13" customFormat="1">
      <c r="A98" s="13"/>
      <c r="B98" s="235"/>
      <c r="C98" s="236"/>
      <c r="D98" s="237" t="s">
        <v>141</v>
      </c>
      <c r="E98" s="238" t="s">
        <v>30</v>
      </c>
      <c r="F98" s="239" t="s">
        <v>155</v>
      </c>
      <c r="G98" s="236"/>
      <c r="H98" s="240">
        <v>251.5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141</v>
      </c>
      <c r="AU98" s="246" t="s">
        <v>87</v>
      </c>
      <c r="AV98" s="13" t="s">
        <v>87</v>
      </c>
      <c r="AW98" s="13" t="s">
        <v>37</v>
      </c>
      <c r="AX98" s="13" t="s">
        <v>76</v>
      </c>
      <c r="AY98" s="246" t="s">
        <v>132</v>
      </c>
    </row>
    <row r="99" s="14" customFormat="1">
      <c r="A99" s="14"/>
      <c r="B99" s="247"/>
      <c r="C99" s="248"/>
      <c r="D99" s="237" t="s">
        <v>141</v>
      </c>
      <c r="E99" s="249" t="s">
        <v>30</v>
      </c>
      <c r="F99" s="250" t="s">
        <v>143</v>
      </c>
      <c r="G99" s="248"/>
      <c r="H99" s="251">
        <v>251.5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141</v>
      </c>
      <c r="AU99" s="257" t="s">
        <v>87</v>
      </c>
      <c r="AV99" s="14" t="s">
        <v>139</v>
      </c>
      <c r="AW99" s="14" t="s">
        <v>37</v>
      </c>
      <c r="AX99" s="14" t="s">
        <v>84</v>
      </c>
      <c r="AY99" s="257" t="s">
        <v>132</v>
      </c>
    </row>
    <row r="100" s="2" customFormat="1" ht="16.5" customHeight="1">
      <c r="A100" s="40"/>
      <c r="B100" s="41"/>
      <c r="C100" s="222" t="s">
        <v>139</v>
      </c>
      <c r="D100" s="222" t="s">
        <v>134</v>
      </c>
      <c r="E100" s="223" t="s">
        <v>156</v>
      </c>
      <c r="F100" s="224" t="s">
        <v>157</v>
      </c>
      <c r="G100" s="225" t="s">
        <v>158</v>
      </c>
      <c r="H100" s="226">
        <v>141.94999999999999</v>
      </c>
      <c r="I100" s="227"/>
      <c r="J100" s="228">
        <f>ROUND(I100*H100,2)</f>
        <v>0</v>
      </c>
      <c r="K100" s="224" t="s">
        <v>138</v>
      </c>
      <c r="L100" s="46"/>
      <c r="M100" s="229" t="s">
        <v>30</v>
      </c>
      <c r="N100" s="230" t="s">
        <v>47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139</v>
      </c>
      <c r="AT100" s="233" t="s">
        <v>134</v>
      </c>
      <c r="AU100" s="233" t="s">
        <v>87</v>
      </c>
      <c r="AY100" s="18" t="s">
        <v>132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8" t="s">
        <v>84</v>
      </c>
      <c r="BK100" s="234">
        <f>ROUND(I100*H100,2)</f>
        <v>0</v>
      </c>
      <c r="BL100" s="18" t="s">
        <v>139</v>
      </c>
      <c r="BM100" s="233" t="s">
        <v>159</v>
      </c>
    </row>
    <row r="101" s="15" customFormat="1">
      <c r="A101" s="15"/>
      <c r="B101" s="258"/>
      <c r="C101" s="259"/>
      <c r="D101" s="237" t="s">
        <v>141</v>
      </c>
      <c r="E101" s="260" t="s">
        <v>30</v>
      </c>
      <c r="F101" s="261" t="s">
        <v>154</v>
      </c>
      <c r="G101" s="259"/>
      <c r="H101" s="260" t="s">
        <v>30</v>
      </c>
      <c r="I101" s="262"/>
      <c r="J101" s="259"/>
      <c r="K101" s="259"/>
      <c r="L101" s="263"/>
      <c r="M101" s="264"/>
      <c r="N101" s="265"/>
      <c r="O101" s="265"/>
      <c r="P101" s="265"/>
      <c r="Q101" s="265"/>
      <c r="R101" s="265"/>
      <c r="S101" s="265"/>
      <c r="T101" s="26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7" t="s">
        <v>141</v>
      </c>
      <c r="AU101" s="267" t="s">
        <v>87</v>
      </c>
      <c r="AV101" s="15" t="s">
        <v>84</v>
      </c>
      <c r="AW101" s="15" t="s">
        <v>37</v>
      </c>
      <c r="AX101" s="15" t="s">
        <v>76</v>
      </c>
      <c r="AY101" s="267" t="s">
        <v>132</v>
      </c>
    </row>
    <row r="102" s="13" customFormat="1">
      <c r="A102" s="13"/>
      <c r="B102" s="235"/>
      <c r="C102" s="236"/>
      <c r="D102" s="237" t="s">
        <v>141</v>
      </c>
      <c r="E102" s="238" t="s">
        <v>30</v>
      </c>
      <c r="F102" s="239" t="s">
        <v>160</v>
      </c>
      <c r="G102" s="236"/>
      <c r="H102" s="240">
        <v>98.75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141</v>
      </c>
      <c r="AU102" s="246" t="s">
        <v>87</v>
      </c>
      <c r="AV102" s="13" t="s">
        <v>87</v>
      </c>
      <c r="AW102" s="13" t="s">
        <v>37</v>
      </c>
      <c r="AX102" s="13" t="s">
        <v>76</v>
      </c>
      <c r="AY102" s="246" t="s">
        <v>132</v>
      </c>
    </row>
    <row r="103" s="13" customFormat="1">
      <c r="A103" s="13"/>
      <c r="B103" s="235"/>
      <c r="C103" s="236"/>
      <c r="D103" s="237" t="s">
        <v>141</v>
      </c>
      <c r="E103" s="238" t="s">
        <v>30</v>
      </c>
      <c r="F103" s="239" t="s">
        <v>161</v>
      </c>
      <c r="G103" s="236"/>
      <c r="H103" s="240">
        <v>43.200000000000003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141</v>
      </c>
      <c r="AU103" s="246" t="s">
        <v>87</v>
      </c>
      <c r="AV103" s="13" t="s">
        <v>87</v>
      </c>
      <c r="AW103" s="13" t="s">
        <v>37</v>
      </c>
      <c r="AX103" s="13" t="s">
        <v>76</v>
      </c>
      <c r="AY103" s="246" t="s">
        <v>132</v>
      </c>
    </row>
    <row r="104" s="14" customFormat="1">
      <c r="A104" s="14"/>
      <c r="B104" s="247"/>
      <c r="C104" s="248"/>
      <c r="D104" s="237" t="s">
        <v>141</v>
      </c>
      <c r="E104" s="249" t="s">
        <v>30</v>
      </c>
      <c r="F104" s="250" t="s">
        <v>143</v>
      </c>
      <c r="G104" s="248"/>
      <c r="H104" s="251">
        <v>141.94999999999999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141</v>
      </c>
      <c r="AU104" s="257" t="s">
        <v>87</v>
      </c>
      <c r="AV104" s="14" t="s">
        <v>139</v>
      </c>
      <c r="AW104" s="14" t="s">
        <v>37</v>
      </c>
      <c r="AX104" s="14" t="s">
        <v>84</v>
      </c>
      <c r="AY104" s="257" t="s">
        <v>132</v>
      </c>
    </row>
    <row r="105" s="2" customFormat="1" ht="33" customHeight="1">
      <c r="A105" s="40"/>
      <c r="B105" s="41"/>
      <c r="C105" s="222" t="s">
        <v>162</v>
      </c>
      <c r="D105" s="222" t="s">
        <v>134</v>
      </c>
      <c r="E105" s="223" t="s">
        <v>163</v>
      </c>
      <c r="F105" s="224" t="s">
        <v>164</v>
      </c>
      <c r="G105" s="225" t="s">
        <v>158</v>
      </c>
      <c r="H105" s="226">
        <v>221.93000000000001</v>
      </c>
      <c r="I105" s="227"/>
      <c r="J105" s="228">
        <f>ROUND(I105*H105,2)</f>
        <v>0</v>
      </c>
      <c r="K105" s="224" t="s">
        <v>138</v>
      </c>
      <c r="L105" s="46"/>
      <c r="M105" s="229" t="s">
        <v>30</v>
      </c>
      <c r="N105" s="230" t="s">
        <v>47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139</v>
      </c>
      <c r="AT105" s="233" t="s">
        <v>134</v>
      </c>
      <c r="AU105" s="233" t="s">
        <v>87</v>
      </c>
      <c r="AY105" s="18" t="s">
        <v>132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139</v>
      </c>
      <c r="BM105" s="233" t="s">
        <v>165</v>
      </c>
    </row>
    <row r="106" s="13" customFormat="1">
      <c r="A106" s="13"/>
      <c r="B106" s="235"/>
      <c r="C106" s="236"/>
      <c r="D106" s="237" t="s">
        <v>141</v>
      </c>
      <c r="E106" s="238" t="s">
        <v>30</v>
      </c>
      <c r="F106" s="239" t="s">
        <v>166</v>
      </c>
      <c r="G106" s="236"/>
      <c r="H106" s="240">
        <v>217.40000000000001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141</v>
      </c>
      <c r="AU106" s="246" t="s">
        <v>87</v>
      </c>
      <c r="AV106" s="13" t="s">
        <v>87</v>
      </c>
      <c r="AW106" s="13" t="s">
        <v>37</v>
      </c>
      <c r="AX106" s="13" t="s">
        <v>76</v>
      </c>
      <c r="AY106" s="246" t="s">
        <v>132</v>
      </c>
    </row>
    <row r="107" s="13" customFormat="1">
      <c r="A107" s="13"/>
      <c r="B107" s="235"/>
      <c r="C107" s="236"/>
      <c r="D107" s="237" t="s">
        <v>141</v>
      </c>
      <c r="E107" s="238" t="s">
        <v>30</v>
      </c>
      <c r="F107" s="239" t="s">
        <v>167</v>
      </c>
      <c r="G107" s="236"/>
      <c r="H107" s="240">
        <v>4.5300000000000002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141</v>
      </c>
      <c r="AU107" s="246" t="s">
        <v>87</v>
      </c>
      <c r="AV107" s="13" t="s">
        <v>87</v>
      </c>
      <c r="AW107" s="13" t="s">
        <v>37</v>
      </c>
      <c r="AX107" s="13" t="s">
        <v>76</v>
      </c>
      <c r="AY107" s="246" t="s">
        <v>132</v>
      </c>
    </row>
    <row r="108" s="14" customFormat="1">
      <c r="A108" s="14"/>
      <c r="B108" s="247"/>
      <c r="C108" s="248"/>
      <c r="D108" s="237" t="s">
        <v>141</v>
      </c>
      <c r="E108" s="249" t="s">
        <v>30</v>
      </c>
      <c r="F108" s="250" t="s">
        <v>143</v>
      </c>
      <c r="G108" s="248"/>
      <c r="H108" s="251">
        <v>221.93000000000001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141</v>
      </c>
      <c r="AU108" s="257" t="s">
        <v>87</v>
      </c>
      <c r="AV108" s="14" t="s">
        <v>139</v>
      </c>
      <c r="AW108" s="14" t="s">
        <v>37</v>
      </c>
      <c r="AX108" s="14" t="s">
        <v>84</v>
      </c>
      <c r="AY108" s="257" t="s">
        <v>132</v>
      </c>
    </row>
    <row r="109" s="2" customFormat="1" ht="21.75" customHeight="1">
      <c r="A109" s="40"/>
      <c r="B109" s="41"/>
      <c r="C109" s="222" t="s">
        <v>168</v>
      </c>
      <c r="D109" s="222" t="s">
        <v>134</v>
      </c>
      <c r="E109" s="223" t="s">
        <v>169</v>
      </c>
      <c r="F109" s="224" t="s">
        <v>170</v>
      </c>
      <c r="G109" s="225" t="s">
        <v>158</v>
      </c>
      <c r="H109" s="226">
        <v>4.5300000000000002</v>
      </c>
      <c r="I109" s="227"/>
      <c r="J109" s="228">
        <f>ROUND(I109*H109,2)</f>
        <v>0</v>
      </c>
      <c r="K109" s="224" t="s">
        <v>138</v>
      </c>
      <c r="L109" s="46"/>
      <c r="M109" s="229" t="s">
        <v>30</v>
      </c>
      <c r="N109" s="230" t="s">
        <v>47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139</v>
      </c>
      <c r="AT109" s="233" t="s">
        <v>134</v>
      </c>
      <c r="AU109" s="233" t="s">
        <v>87</v>
      </c>
      <c r="AY109" s="18" t="s">
        <v>132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8" t="s">
        <v>84</v>
      </c>
      <c r="BK109" s="234">
        <f>ROUND(I109*H109,2)</f>
        <v>0</v>
      </c>
      <c r="BL109" s="18" t="s">
        <v>139</v>
      </c>
      <c r="BM109" s="233" t="s">
        <v>171</v>
      </c>
    </row>
    <row r="110" s="13" customFormat="1">
      <c r="A110" s="13"/>
      <c r="B110" s="235"/>
      <c r="C110" s="236"/>
      <c r="D110" s="237" t="s">
        <v>141</v>
      </c>
      <c r="E110" s="238" t="s">
        <v>30</v>
      </c>
      <c r="F110" s="239" t="s">
        <v>172</v>
      </c>
      <c r="G110" s="236"/>
      <c r="H110" s="240">
        <v>4.5300000000000002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141</v>
      </c>
      <c r="AU110" s="246" t="s">
        <v>87</v>
      </c>
      <c r="AV110" s="13" t="s">
        <v>87</v>
      </c>
      <c r="AW110" s="13" t="s">
        <v>37</v>
      </c>
      <c r="AX110" s="13" t="s">
        <v>76</v>
      </c>
      <c r="AY110" s="246" t="s">
        <v>132</v>
      </c>
    </row>
    <row r="111" s="14" customFormat="1">
      <c r="A111" s="14"/>
      <c r="B111" s="247"/>
      <c r="C111" s="248"/>
      <c r="D111" s="237" t="s">
        <v>141</v>
      </c>
      <c r="E111" s="249" t="s">
        <v>30</v>
      </c>
      <c r="F111" s="250" t="s">
        <v>143</v>
      </c>
      <c r="G111" s="248"/>
      <c r="H111" s="251">
        <v>4.5300000000000002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141</v>
      </c>
      <c r="AU111" s="257" t="s">
        <v>87</v>
      </c>
      <c r="AV111" s="14" t="s">
        <v>139</v>
      </c>
      <c r="AW111" s="14" t="s">
        <v>37</v>
      </c>
      <c r="AX111" s="14" t="s">
        <v>84</v>
      </c>
      <c r="AY111" s="257" t="s">
        <v>132</v>
      </c>
    </row>
    <row r="112" s="2" customFormat="1" ht="21.75" customHeight="1">
      <c r="A112" s="40"/>
      <c r="B112" s="41"/>
      <c r="C112" s="222" t="s">
        <v>173</v>
      </c>
      <c r="D112" s="222" t="s">
        <v>134</v>
      </c>
      <c r="E112" s="223" t="s">
        <v>174</v>
      </c>
      <c r="F112" s="224" t="s">
        <v>175</v>
      </c>
      <c r="G112" s="225" t="s">
        <v>158</v>
      </c>
      <c r="H112" s="226">
        <v>221.93000000000001</v>
      </c>
      <c r="I112" s="227"/>
      <c r="J112" s="228">
        <f>ROUND(I112*H112,2)</f>
        <v>0</v>
      </c>
      <c r="K112" s="224" t="s">
        <v>138</v>
      </c>
      <c r="L112" s="46"/>
      <c r="M112" s="229" t="s">
        <v>30</v>
      </c>
      <c r="N112" s="230" t="s">
        <v>47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139</v>
      </c>
      <c r="AT112" s="233" t="s">
        <v>134</v>
      </c>
      <c r="AU112" s="233" t="s">
        <v>87</v>
      </c>
      <c r="AY112" s="18" t="s">
        <v>132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8" t="s">
        <v>84</v>
      </c>
      <c r="BK112" s="234">
        <f>ROUND(I112*H112,2)</f>
        <v>0</v>
      </c>
      <c r="BL112" s="18" t="s">
        <v>139</v>
      </c>
      <c r="BM112" s="233" t="s">
        <v>176</v>
      </c>
    </row>
    <row r="113" s="15" customFormat="1">
      <c r="A113" s="15"/>
      <c r="B113" s="258"/>
      <c r="C113" s="259"/>
      <c r="D113" s="237" t="s">
        <v>141</v>
      </c>
      <c r="E113" s="260" t="s">
        <v>30</v>
      </c>
      <c r="F113" s="261" t="s">
        <v>177</v>
      </c>
      <c r="G113" s="259"/>
      <c r="H113" s="260" t="s">
        <v>30</v>
      </c>
      <c r="I113" s="262"/>
      <c r="J113" s="259"/>
      <c r="K113" s="259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141</v>
      </c>
      <c r="AU113" s="267" t="s">
        <v>87</v>
      </c>
      <c r="AV113" s="15" t="s">
        <v>84</v>
      </c>
      <c r="AW113" s="15" t="s">
        <v>37</v>
      </c>
      <c r="AX113" s="15" t="s">
        <v>76</v>
      </c>
      <c r="AY113" s="267" t="s">
        <v>132</v>
      </c>
    </row>
    <row r="114" s="13" customFormat="1">
      <c r="A114" s="13"/>
      <c r="B114" s="235"/>
      <c r="C114" s="236"/>
      <c r="D114" s="237" t="s">
        <v>141</v>
      </c>
      <c r="E114" s="238" t="s">
        <v>30</v>
      </c>
      <c r="F114" s="239" t="s">
        <v>178</v>
      </c>
      <c r="G114" s="236"/>
      <c r="H114" s="240">
        <v>217.40000000000001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141</v>
      </c>
      <c r="AU114" s="246" t="s">
        <v>87</v>
      </c>
      <c r="AV114" s="13" t="s">
        <v>87</v>
      </c>
      <c r="AW114" s="13" t="s">
        <v>37</v>
      </c>
      <c r="AX114" s="13" t="s">
        <v>76</v>
      </c>
      <c r="AY114" s="246" t="s">
        <v>132</v>
      </c>
    </row>
    <row r="115" s="13" customFormat="1">
      <c r="A115" s="13"/>
      <c r="B115" s="235"/>
      <c r="C115" s="236"/>
      <c r="D115" s="237" t="s">
        <v>141</v>
      </c>
      <c r="E115" s="238" t="s">
        <v>30</v>
      </c>
      <c r="F115" s="239" t="s">
        <v>179</v>
      </c>
      <c r="G115" s="236"/>
      <c r="H115" s="240">
        <v>4.5300000000000002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141</v>
      </c>
      <c r="AU115" s="246" t="s">
        <v>87</v>
      </c>
      <c r="AV115" s="13" t="s">
        <v>87</v>
      </c>
      <c r="AW115" s="13" t="s">
        <v>37</v>
      </c>
      <c r="AX115" s="13" t="s">
        <v>76</v>
      </c>
      <c r="AY115" s="246" t="s">
        <v>132</v>
      </c>
    </row>
    <row r="116" s="14" customFormat="1">
      <c r="A116" s="14"/>
      <c r="B116" s="247"/>
      <c r="C116" s="248"/>
      <c r="D116" s="237" t="s">
        <v>141</v>
      </c>
      <c r="E116" s="249" t="s">
        <v>30</v>
      </c>
      <c r="F116" s="250" t="s">
        <v>143</v>
      </c>
      <c r="G116" s="248"/>
      <c r="H116" s="251">
        <v>221.93000000000001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141</v>
      </c>
      <c r="AU116" s="257" t="s">
        <v>87</v>
      </c>
      <c r="AV116" s="14" t="s">
        <v>139</v>
      </c>
      <c r="AW116" s="14" t="s">
        <v>37</v>
      </c>
      <c r="AX116" s="14" t="s">
        <v>84</v>
      </c>
      <c r="AY116" s="257" t="s">
        <v>132</v>
      </c>
    </row>
    <row r="117" s="2" customFormat="1" ht="21.75" customHeight="1">
      <c r="A117" s="40"/>
      <c r="B117" s="41"/>
      <c r="C117" s="222" t="s">
        <v>180</v>
      </c>
      <c r="D117" s="222" t="s">
        <v>134</v>
      </c>
      <c r="E117" s="223" t="s">
        <v>181</v>
      </c>
      <c r="F117" s="224" t="s">
        <v>182</v>
      </c>
      <c r="G117" s="225" t="s">
        <v>158</v>
      </c>
      <c r="H117" s="226">
        <v>4.5300000000000002</v>
      </c>
      <c r="I117" s="227"/>
      <c r="J117" s="228">
        <f>ROUND(I117*H117,2)</f>
        <v>0</v>
      </c>
      <c r="K117" s="224" t="s">
        <v>138</v>
      </c>
      <c r="L117" s="46"/>
      <c r="M117" s="229" t="s">
        <v>30</v>
      </c>
      <c r="N117" s="230" t="s">
        <v>47</v>
      </c>
      <c r="O117" s="86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139</v>
      </c>
      <c r="AT117" s="233" t="s">
        <v>134</v>
      </c>
      <c r="AU117" s="233" t="s">
        <v>87</v>
      </c>
      <c r="AY117" s="18" t="s">
        <v>132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8" t="s">
        <v>84</v>
      </c>
      <c r="BK117" s="234">
        <f>ROUND(I117*H117,2)</f>
        <v>0</v>
      </c>
      <c r="BL117" s="18" t="s">
        <v>139</v>
      </c>
      <c r="BM117" s="233" t="s">
        <v>183</v>
      </c>
    </row>
    <row r="118" s="15" customFormat="1">
      <c r="A118" s="15"/>
      <c r="B118" s="258"/>
      <c r="C118" s="259"/>
      <c r="D118" s="237" t="s">
        <v>141</v>
      </c>
      <c r="E118" s="260" t="s">
        <v>30</v>
      </c>
      <c r="F118" s="261" t="s">
        <v>154</v>
      </c>
      <c r="G118" s="259"/>
      <c r="H118" s="260" t="s">
        <v>30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141</v>
      </c>
      <c r="AU118" s="267" t="s">
        <v>87</v>
      </c>
      <c r="AV118" s="15" t="s">
        <v>84</v>
      </c>
      <c r="AW118" s="15" t="s">
        <v>37</v>
      </c>
      <c r="AX118" s="15" t="s">
        <v>76</v>
      </c>
      <c r="AY118" s="267" t="s">
        <v>132</v>
      </c>
    </row>
    <row r="119" s="13" customFormat="1">
      <c r="A119" s="13"/>
      <c r="B119" s="235"/>
      <c r="C119" s="236"/>
      <c r="D119" s="237" t="s">
        <v>141</v>
      </c>
      <c r="E119" s="238" t="s">
        <v>30</v>
      </c>
      <c r="F119" s="239" t="s">
        <v>184</v>
      </c>
      <c r="G119" s="236"/>
      <c r="H119" s="240">
        <v>4.5300000000000002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141</v>
      </c>
      <c r="AU119" s="246" t="s">
        <v>87</v>
      </c>
      <c r="AV119" s="13" t="s">
        <v>87</v>
      </c>
      <c r="AW119" s="13" t="s">
        <v>37</v>
      </c>
      <c r="AX119" s="13" t="s">
        <v>76</v>
      </c>
      <c r="AY119" s="246" t="s">
        <v>132</v>
      </c>
    </row>
    <row r="120" s="14" customFormat="1">
      <c r="A120" s="14"/>
      <c r="B120" s="247"/>
      <c r="C120" s="248"/>
      <c r="D120" s="237" t="s">
        <v>141</v>
      </c>
      <c r="E120" s="249" t="s">
        <v>30</v>
      </c>
      <c r="F120" s="250" t="s">
        <v>143</v>
      </c>
      <c r="G120" s="248"/>
      <c r="H120" s="251">
        <v>4.5300000000000002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141</v>
      </c>
      <c r="AU120" s="257" t="s">
        <v>87</v>
      </c>
      <c r="AV120" s="14" t="s">
        <v>139</v>
      </c>
      <c r="AW120" s="14" t="s">
        <v>37</v>
      </c>
      <c r="AX120" s="14" t="s">
        <v>84</v>
      </c>
      <c r="AY120" s="257" t="s">
        <v>132</v>
      </c>
    </row>
    <row r="121" s="2" customFormat="1" ht="16.5" customHeight="1">
      <c r="A121" s="40"/>
      <c r="B121" s="41"/>
      <c r="C121" s="222" t="s">
        <v>185</v>
      </c>
      <c r="D121" s="222" t="s">
        <v>134</v>
      </c>
      <c r="E121" s="223" t="s">
        <v>186</v>
      </c>
      <c r="F121" s="224" t="s">
        <v>187</v>
      </c>
      <c r="G121" s="225" t="s">
        <v>152</v>
      </c>
      <c r="H121" s="226">
        <v>251.5</v>
      </c>
      <c r="I121" s="227"/>
      <c r="J121" s="228">
        <f>ROUND(I121*H121,2)</f>
        <v>0</v>
      </c>
      <c r="K121" s="224" t="s">
        <v>138</v>
      </c>
      <c r="L121" s="46"/>
      <c r="M121" s="229" t="s">
        <v>30</v>
      </c>
      <c r="N121" s="230" t="s">
        <v>47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139</v>
      </c>
      <c r="AT121" s="233" t="s">
        <v>134</v>
      </c>
      <c r="AU121" s="233" t="s">
        <v>87</v>
      </c>
      <c r="AY121" s="18" t="s">
        <v>132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8" t="s">
        <v>84</v>
      </c>
      <c r="BK121" s="234">
        <f>ROUND(I121*H121,2)</f>
        <v>0</v>
      </c>
      <c r="BL121" s="18" t="s">
        <v>139</v>
      </c>
      <c r="BM121" s="233" t="s">
        <v>188</v>
      </c>
    </row>
    <row r="122" s="15" customFormat="1">
      <c r="A122" s="15"/>
      <c r="B122" s="258"/>
      <c r="C122" s="259"/>
      <c r="D122" s="237" t="s">
        <v>141</v>
      </c>
      <c r="E122" s="260" t="s">
        <v>30</v>
      </c>
      <c r="F122" s="261" t="s">
        <v>154</v>
      </c>
      <c r="G122" s="259"/>
      <c r="H122" s="260" t="s">
        <v>30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141</v>
      </c>
      <c r="AU122" s="267" t="s">
        <v>87</v>
      </c>
      <c r="AV122" s="15" t="s">
        <v>84</v>
      </c>
      <c r="AW122" s="15" t="s">
        <v>37</v>
      </c>
      <c r="AX122" s="15" t="s">
        <v>76</v>
      </c>
      <c r="AY122" s="267" t="s">
        <v>132</v>
      </c>
    </row>
    <row r="123" s="13" customFormat="1">
      <c r="A123" s="13"/>
      <c r="B123" s="235"/>
      <c r="C123" s="236"/>
      <c r="D123" s="237" t="s">
        <v>141</v>
      </c>
      <c r="E123" s="238" t="s">
        <v>30</v>
      </c>
      <c r="F123" s="239" t="s">
        <v>189</v>
      </c>
      <c r="G123" s="236"/>
      <c r="H123" s="240">
        <v>251.5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141</v>
      </c>
      <c r="AU123" s="246" t="s">
        <v>87</v>
      </c>
      <c r="AV123" s="13" t="s">
        <v>87</v>
      </c>
      <c r="AW123" s="13" t="s">
        <v>37</v>
      </c>
      <c r="AX123" s="13" t="s">
        <v>76</v>
      </c>
      <c r="AY123" s="246" t="s">
        <v>132</v>
      </c>
    </row>
    <row r="124" s="14" customFormat="1">
      <c r="A124" s="14"/>
      <c r="B124" s="247"/>
      <c r="C124" s="248"/>
      <c r="D124" s="237" t="s">
        <v>141</v>
      </c>
      <c r="E124" s="249" t="s">
        <v>30</v>
      </c>
      <c r="F124" s="250" t="s">
        <v>143</v>
      </c>
      <c r="G124" s="248"/>
      <c r="H124" s="251">
        <v>251.5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141</v>
      </c>
      <c r="AU124" s="257" t="s">
        <v>87</v>
      </c>
      <c r="AV124" s="14" t="s">
        <v>139</v>
      </c>
      <c r="AW124" s="14" t="s">
        <v>37</v>
      </c>
      <c r="AX124" s="14" t="s">
        <v>84</v>
      </c>
      <c r="AY124" s="257" t="s">
        <v>132</v>
      </c>
    </row>
    <row r="125" s="12" customFormat="1" ht="22.8" customHeight="1">
      <c r="A125" s="12"/>
      <c r="B125" s="206"/>
      <c r="C125" s="207"/>
      <c r="D125" s="208" t="s">
        <v>75</v>
      </c>
      <c r="E125" s="220" t="s">
        <v>149</v>
      </c>
      <c r="F125" s="220" t="s">
        <v>190</v>
      </c>
      <c r="G125" s="207"/>
      <c r="H125" s="207"/>
      <c r="I125" s="210"/>
      <c r="J125" s="221">
        <f>BK125</f>
        <v>0</v>
      </c>
      <c r="K125" s="207"/>
      <c r="L125" s="212"/>
      <c r="M125" s="213"/>
      <c r="N125" s="214"/>
      <c r="O125" s="214"/>
      <c r="P125" s="215">
        <f>SUM(P126:P196)</f>
        <v>0</v>
      </c>
      <c r="Q125" s="214"/>
      <c r="R125" s="215">
        <f>SUM(R126:R196)</f>
        <v>113.30713515000001</v>
      </c>
      <c r="S125" s="214"/>
      <c r="T125" s="216">
        <f>SUM(T126:T196)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7" t="s">
        <v>84</v>
      </c>
      <c r="AT125" s="218" t="s">
        <v>75</v>
      </c>
      <c r="AU125" s="218" t="s">
        <v>84</v>
      </c>
      <c r="AY125" s="217" t="s">
        <v>132</v>
      </c>
      <c r="BK125" s="219">
        <f>SUM(BK126:BK196)</f>
        <v>0</v>
      </c>
    </row>
    <row r="126" s="2" customFormat="1" ht="21.75" customHeight="1">
      <c r="A126" s="40"/>
      <c r="B126" s="41"/>
      <c r="C126" s="222" t="s">
        <v>191</v>
      </c>
      <c r="D126" s="222" t="s">
        <v>134</v>
      </c>
      <c r="E126" s="223" t="s">
        <v>192</v>
      </c>
      <c r="F126" s="224" t="s">
        <v>193</v>
      </c>
      <c r="G126" s="225" t="s">
        <v>194</v>
      </c>
      <c r="H126" s="226">
        <v>0.047</v>
      </c>
      <c r="I126" s="227"/>
      <c r="J126" s="228">
        <f>ROUND(I126*H126,2)</f>
        <v>0</v>
      </c>
      <c r="K126" s="224" t="s">
        <v>138</v>
      </c>
      <c r="L126" s="46"/>
      <c r="M126" s="229" t="s">
        <v>30</v>
      </c>
      <c r="N126" s="230" t="s">
        <v>47</v>
      </c>
      <c r="O126" s="86"/>
      <c r="P126" s="231">
        <f>O126*H126</f>
        <v>0</v>
      </c>
      <c r="Q126" s="231">
        <v>0.019539999999999998</v>
      </c>
      <c r="R126" s="231">
        <f>Q126*H126</f>
        <v>0.00091837999999999989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139</v>
      </c>
      <c r="AT126" s="233" t="s">
        <v>134</v>
      </c>
      <c r="AU126" s="233" t="s">
        <v>87</v>
      </c>
      <c r="AY126" s="18" t="s">
        <v>132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84</v>
      </c>
      <c r="BK126" s="234">
        <f>ROUND(I126*H126,2)</f>
        <v>0</v>
      </c>
      <c r="BL126" s="18" t="s">
        <v>139</v>
      </c>
      <c r="BM126" s="233" t="s">
        <v>195</v>
      </c>
    </row>
    <row r="127" s="15" customFormat="1">
      <c r="A127" s="15"/>
      <c r="B127" s="258"/>
      <c r="C127" s="259"/>
      <c r="D127" s="237" t="s">
        <v>141</v>
      </c>
      <c r="E127" s="260" t="s">
        <v>30</v>
      </c>
      <c r="F127" s="261" t="s">
        <v>154</v>
      </c>
      <c r="G127" s="259"/>
      <c r="H127" s="260" t="s">
        <v>30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141</v>
      </c>
      <c r="AU127" s="267" t="s">
        <v>87</v>
      </c>
      <c r="AV127" s="15" t="s">
        <v>84</v>
      </c>
      <c r="AW127" s="15" t="s">
        <v>37</v>
      </c>
      <c r="AX127" s="15" t="s">
        <v>76</v>
      </c>
      <c r="AY127" s="267" t="s">
        <v>132</v>
      </c>
    </row>
    <row r="128" s="15" customFormat="1">
      <c r="A128" s="15"/>
      <c r="B128" s="258"/>
      <c r="C128" s="259"/>
      <c r="D128" s="237" t="s">
        <v>141</v>
      </c>
      <c r="E128" s="260" t="s">
        <v>30</v>
      </c>
      <c r="F128" s="261" t="s">
        <v>196</v>
      </c>
      <c r="G128" s="259"/>
      <c r="H128" s="260" t="s">
        <v>30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141</v>
      </c>
      <c r="AU128" s="267" t="s">
        <v>87</v>
      </c>
      <c r="AV128" s="15" t="s">
        <v>84</v>
      </c>
      <c r="AW128" s="15" t="s">
        <v>37</v>
      </c>
      <c r="AX128" s="15" t="s">
        <v>76</v>
      </c>
      <c r="AY128" s="267" t="s">
        <v>132</v>
      </c>
    </row>
    <row r="129" s="13" customFormat="1">
      <c r="A129" s="13"/>
      <c r="B129" s="235"/>
      <c r="C129" s="236"/>
      <c r="D129" s="237" t="s">
        <v>141</v>
      </c>
      <c r="E129" s="238" t="s">
        <v>30</v>
      </c>
      <c r="F129" s="239" t="s">
        <v>197</v>
      </c>
      <c r="G129" s="236"/>
      <c r="H129" s="240">
        <v>0.047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141</v>
      </c>
      <c r="AU129" s="246" t="s">
        <v>87</v>
      </c>
      <c r="AV129" s="13" t="s">
        <v>87</v>
      </c>
      <c r="AW129" s="13" t="s">
        <v>37</v>
      </c>
      <c r="AX129" s="13" t="s">
        <v>76</v>
      </c>
      <c r="AY129" s="246" t="s">
        <v>132</v>
      </c>
    </row>
    <row r="130" s="14" customFormat="1">
      <c r="A130" s="14"/>
      <c r="B130" s="247"/>
      <c r="C130" s="248"/>
      <c r="D130" s="237" t="s">
        <v>141</v>
      </c>
      <c r="E130" s="249" t="s">
        <v>30</v>
      </c>
      <c r="F130" s="250" t="s">
        <v>143</v>
      </c>
      <c r="G130" s="248"/>
      <c r="H130" s="251">
        <v>0.047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141</v>
      </c>
      <c r="AU130" s="257" t="s">
        <v>87</v>
      </c>
      <c r="AV130" s="14" t="s">
        <v>139</v>
      </c>
      <c r="AW130" s="14" t="s">
        <v>37</v>
      </c>
      <c r="AX130" s="14" t="s">
        <v>84</v>
      </c>
      <c r="AY130" s="257" t="s">
        <v>132</v>
      </c>
    </row>
    <row r="131" s="2" customFormat="1" ht="16.5" customHeight="1">
      <c r="A131" s="40"/>
      <c r="B131" s="41"/>
      <c r="C131" s="268" t="s">
        <v>198</v>
      </c>
      <c r="D131" s="268" t="s">
        <v>199</v>
      </c>
      <c r="E131" s="269" t="s">
        <v>200</v>
      </c>
      <c r="F131" s="270" t="s">
        <v>201</v>
      </c>
      <c r="G131" s="271" t="s">
        <v>194</v>
      </c>
      <c r="H131" s="272">
        <v>0.050999999999999997</v>
      </c>
      <c r="I131" s="273"/>
      <c r="J131" s="274">
        <f>ROUND(I131*H131,2)</f>
        <v>0</v>
      </c>
      <c r="K131" s="270" t="s">
        <v>138</v>
      </c>
      <c r="L131" s="275"/>
      <c r="M131" s="276" t="s">
        <v>30</v>
      </c>
      <c r="N131" s="277" t="s">
        <v>47</v>
      </c>
      <c r="O131" s="86"/>
      <c r="P131" s="231">
        <f>O131*H131</f>
        <v>0</v>
      </c>
      <c r="Q131" s="231">
        <v>1</v>
      </c>
      <c r="R131" s="231">
        <f>Q131*H131</f>
        <v>0.050999999999999997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180</v>
      </c>
      <c r="AT131" s="233" t="s">
        <v>199</v>
      </c>
      <c r="AU131" s="233" t="s">
        <v>87</v>
      </c>
      <c r="AY131" s="18" t="s">
        <v>132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84</v>
      </c>
      <c r="BK131" s="234">
        <f>ROUND(I131*H131,2)</f>
        <v>0</v>
      </c>
      <c r="BL131" s="18" t="s">
        <v>139</v>
      </c>
      <c r="BM131" s="233" t="s">
        <v>202</v>
      </c>
    </row>
    <row r="132" s="15" customFormat="1">
      <c r="A132" s="15"/>
      <c r="B132" s="258"/>
      <c r="C132" s="259"/>
      <c r="D132" s="237" t="s">
        <v>141</v>
      </c>
      <c r="E132" s="260" t="s">
        <v>30</v>
      </c>
      <c r="F132" s="261" t="s">
        <v>154</v>
      </c>
      <c r="G132" s="259"/>
      <c r="H132" s="260" t="s">
        <v>30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141</v>
      </c>
      <c r="AU132" s="267" t="s">
        <v>87</v>
      </c>
      <c r="AV132" s="15" t="s">
        <v>84</v>
      </c>
      <c r="AW132" s="15" t="s">
        <v>37</v>
      </c>
      <c r="AX132" s="15" t="s">
        <v>76</v>
      </c>
      <c r="AY132" s="267" t="s">
        <v>132</v>
      </c>
    </row>
    <row r="133" s="15" customFormat="1">
      <c r="A133" s="15"/>
      <c r="B133" s="258"/>
      <c r="C133" s="259"/>
      <c r="D133" s="237" t="s">
        <v>141</v>
      </c>
      <c r="E133" s="260" t="s">
        <v>30</v>
      </c>
      <c r="F133" s="261" t="s">
        <v>196</v>
      </c>
      <c r="G133" s="259"/>
      <c r="H133" s="260" t="s">
        <v>30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141</v>
      </c>
      <c r="AU133" s="267" t="s">
        <v>87</v>
      </c>
      <c r="AV133" s="15" t="s">
        <v>84</v>
      </c>
      <c r="AW133" s="15" t="s">
        <v>37</v>
      </c>
      <c r="AX133" s="15" t="s">
        <v>76</v>
      </c>
      <c r="AY133" s="267" t="s">
        <v>132</v>
      </c>
    </row>
    <row r="134" s="13" customFormat="1">
      <c r="A134" s="13"/>
      <c r="B134" s="235"/>
      <c r="C134" s="236"/>
      <c r="D134" s="237" t="s">
        <v>141</v>
      </c>
      <c r="E134" s="238" t="s">
        <v>30</v>
      </c>
      <c r="F134" s="239" t="s">
        <v>203</v>
      </c>
      <c r="G134" s="236"/>
      <c r="H134" s="240">
        <v>0.050999999999999997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141</v>
      </c>
      <c r="AU134" s="246" t="s">
        <v>87</v>
      </c>
      <c r="AV134" s="13" t="s">
        <v>87</v>
      </c>
      <c r="AW134" s="13" t="s">
        <v>37</v>
      </c>
      <c r="AX134" s="13" t="s">
        <v>76</v>
      </c>
      <c r="AY134" s="246" t="s">
        <v>132</v>
      </c>
    </row>
    <row r="135" s="14" customFormat="1">
      <c r="A135" s="14"/>
      <c r="B135" s="247"/>
      <c r="C135" s="248"/>
      <c r="D135" s="237" t="s">
        <v>141</v>
      </c>
      <c r="E135" s="249" t="s">
        <v>30</v>
      </c>
      <c r="F135" s="250" t="s">
        <v>143</v>
      </c>
      <c r="G135" s="248"/>
      <c r="H135" s="251">
        <v>0.050999999999999997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141</v>
      </c>
      <c r="AU135" s="257" t="s">
        <v>87</v>
      </c>
      <c r="AV135" s="14" t="s">
        <v>139</v>
      </c>
      <c r="AW135" s="14" t="s">
        <v>37</v>
      </c>
      <c r="AX135" s="14" t="s">
        <v>84</v>
      </c>
      <c r="AY135" s="257" t="s">
        <v>132</v>
      </c>
    </row>
    <row r="136" s="2" customFormat="1" ht="16.5" customHeight="1">
      <c r="A136" s="40"/>
      <c r="B136" s="41"/>
      <c r="C136" s="268" t="s">
        <v>204</v>
      </c>
      <c r="D136" s="268" t="s">
        <v>199</v>
      </c>
      <c r="E136" s="269" t="s">
        <v>205</v>
      </c>
      <c r="F136" s="270" t="s">
        <v>206</v>
      </c>
      <c r="G136" s="271" t="s">
        <v>194</v>
      </c>
      <c r="H136" s="272">
        <v>0.019</v>
      </c>
      <c r="I136" s="273"/>
      <c r="J136" s="274">
        <f>ROUND(I136*H136,2)</f>
        <v>0</v>
      </c>
      <c r="K136" s="270" t="s">
        <v>138</v>
      </c>
      <c r="L136" s="275"/>
      <c r="M136" s="276" t="s">
        <v>30</v>
      </c>
      <c r="N136" s="277" t="s">
        <v>47</v>
      </c>
      <c r="O136" s="86"/>
      <c r="P136" s="231">
        <f>O136*H136</f>
        <v>0</v>
      </c>
      <c r="Q136" s="231">
        <v>1</v>
      </c>
      <c r="R136" s="231">
        <f>Q136*H136</f>
        <v>0.019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180</v>
      </c>
      <c r="AT136" s="233" t="s">
        <v>199</v>
      </c>
      <c r="AU136" s="233" t="s">
        <v>87</v>
      </c>
      <c r="AY136" s="18" t="s">
        <v>132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139</v>
      </c>
      <c r="BM136" s="233" t="s">
        <v>207</v>
      </c>
    </row>
    <row r="137" s="15" customFormat="1">
      <c r="A137" s="15"/>
      <c r="B137" s="258"/>
      <c r="C137" s="259"/>
      <c r="D137" s="237" t="s">
        <v>141</v>
      </c>
      <c r="E137" s="260" t="s">
        <v>30</v>
      </c>
      <c r="F137" s="261" t="s">
        <v>154</v>
      </c>
      <c r="G137" s="259"/>
      <c r="H137" s="260" t="s">
        <v>30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141</v>
      </c>
      <c r="AU137" s="267" t="s">
        <v>87</v>
      </c>
      <c r="AV137" s="15" t="s">
        <v>84</v>
      </c>
      <c r="AW137" s="15" t="s">
        <v>37</v>
      </c>
      <c r="AX137" s="15" t="s">
        <v>76</v>
      </c>
      <c r="AY137" s="267" t="s">
        <v>132</v>
      </c>
    </row>
    <row r="138" s="15" customFormat="1">
      <c r="A138" s="15"/>
      <c r="B138" s="258"/>
      <c r="C138" s="259"/>
      <c r="D138" s="237" t="s">
        <v>141</v>
      </c>
      <c r="E138" s="260" t="s">
        <v>30</v>
      </c>
      <c r="F138" s="261" t="s">
        <v>196</v>
      </c>
      <c r="G138" s="259"/>
      <c r="H138" s="260" t="s">
        <v>30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141</v>
      </c>
      <c r="AU138" s="267" t="s">
        <v>87</v>
      </c>
      <c r="AV138" s="15" t="s">
        <v>84</v>
      </c>
      <c r="AW138" s="15" t="s">
        <v>37</v>
      </c>
      <c r="AX138" s="15" t="s">
        <v>76</v>
      </c>
      <c r="AY138" s="267" t="s">
        <v>132</v>
      </c>
    </row>
    <row r="139" s="13" customFormat="1">
      <c r="A139" s="13"/>
      <c r="B139" s="235"/>
      <c r="C139" s="236"/>
      <c r="D139" s="237" t="s">
        <v>141</v>
      </c>
      <c r="E139" s="238" t="s">
        <v>30</v>
      </c>
      <c r="F139" s="239" t="s">
        <v>208</v>
      </c>
      <c r="G139" s="236"/>
      <c r="H139" s="240">
        <v>0.019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141</v>
      </c>
      <c r="AU139" s="246" t="s">
        <v>87</v>
      </c>
      <c r="AV139" s="13" t="s">
        <v>87</v>
      </c>
      <c r="AW139" s="13" t="s">
        <v>37</v>
      </c>
      <c r="AX139" s="13" t="s">
        <v>76</v>
      </c>
      <c r="AY139" s="246" t="s">
        <v>132</v>
      </c>
    </row>
    <row r="140" s="14" customFormat="1">
      <c r="A140" s="14"/>
      <c r="B140" s="247"/>
      <c r="C140" s="248"/>
      <c r="D140" s="237" t="s">
        <v>141</v>
      </c>
      <c r="E140" s="249" t="s">
        <v>30</v>
      </c>
      <c r="F140" s="250" t="s">
        <v>143</v>
      </c>
      <c r="G140" s="248"/>
      <c r="H140" s="251">
        <v>0.019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141</v>
      </c>
      <c r="AU140" s="257" t="s">
        <v>87</v>
      </c>
      <c r="AV140" s="14" t="s">
        <v>139</v>
      </c>
      <c r="AW140" s="14" t="s">
        <v>37</v>
      </c>
      <c r="AX140" s="14" t="s">
        <v>84</v>
      </c>
      <c r="AY140" s="257" t="s">
        <v>132</v>
      </c>
    </row>
    <row r="141" s="2" customFormat="1" ht="21.75" customHeight="1">
      <c r="A141" s="40"/>
      <c r="B141" s="41"/>
      <c r="C141" s="222" t="s">
        <v>209</v>
      </c>
      <c r="D141" s="222" t="s">
        <v>134</v>
      </c>
      <c r="E141" s="223" t="s">
        <v>210</v>
      </c>
      <c r="F141" s="224" t="s">
        <v>211</v>
      </c>
      <c r="G141" s="225" t="s">
        <v>194</v>
      </c>
      <c r="H141" s="226">
        <v>0.012999999999999999</v>
      </c>
      <c r="I141" s="227"/>
      <c r="J141" s="228">
        <f>ROUND(I141*H141,2)</f>
        <v>0</v>
      </c>
      <c r="K141" s="224" t="s">
        <v>138</v>
      </c>
      <c r="L141" s="46"/>
      <c r="M141" s="229" t="s">
        <v>30</v>
      </c>
      <c r="N141" s="230" t="s">
        <v>47</v>
      </c>
      <c r="O141" s="86"/>
      <c r="P141" s="231">
        <f>O141*H141</f>
        <v>0</v>
      </c>
      <c r="Q141" s="231">
        <v>0.017090000000000001</v>
      </c>
      <c r="R141" s="231">
        <f>Q141*H141</f>
        <v>0.00022217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139</v>
      </c>
      <c r="AT141" s="233" t="s">
        <v>134</v>
      </c>
      <c r="AU141" s="233" t="s">
        <v>87</v>
      </c>
      <c r="AY141" s="18" t="s">
        <v>132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84</v>
      </c>
      <c r="BK141" s="234">
        <f>ROUND(I141*H141,2)</f>
        <v>0</v>
      </c>
      <c r="BL141" s="18" t="s">
        <v>139</v>
      </c>
      <c r="BM141" s="233" t="s">
        <v>212</v>
      </c>
    </row>
    <row r="142" s="15" customFormat="1">
      <c r="A142" s="15"/>
      <c r="B142" s="258"/>
      <c r="C142" s="259"/>
      <c r="D142" s="237" t="s">
        <v>141</v>
      </c>
      <c r="E142" s="260" t="s">
        <v>30</v>
      </c>
      <c r="F142" s="261" t="s">
        <v>154</v>
      </c>
      <c r="G142" s="259"/>
      <c r="H142" s="260" t="s">
        <v>30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141</v>
      </c>
      <c r="AU142" s="267" t="s">
        <v>87</v>
      </c>
      <c r="AV142" s="15" t="s">
        <v>84</v>
      </c>
      <c r="AW142" s="15" t="s">
        <v>37</v>
      </c>
      <c r="AX142" s="15" t="s">
        <v>76</v>
      </c>
      <c r="AY142" s="267" t="s">
        <v>132</v>
      </c>
    </row>
    <row r="143" s="15" customFormat="1">
      <c r="A143" s="15"/>
      <c r="B143" s="258"/>
      <c r="C143" s="259"/>
      <c r="D143" s="237" t="s">
        <v>141</v>
      </c>
      <c r="E143" s="260" t="s">
        <v>30</v>
      </c>
      <c r="F143" s="261" t="s">
        <v>196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141</v>
      </c>
      <c r="AU143" s="267" t="s">
        <v>87</v>
      </c>
      <c r="AV143" s="15" t="s">
        <v>84</v>
      </c>
      <c r="AW143" s="15" t="s">
        <v>37</v>
      </c>
      <c r="AX143" s="15" t="s">
        <v>76</v>
      </c>
      <c r="AY143" s="267" t="s">
        <v>132</v>
      </c>
    </row>
    <row r="144" s="13" customFormat="1">
      <c r="A144" s="13"/>
      <c r="B144" s="235"/>
      <c r="C144" s="236"/>
      <c r="D144" s="237" t="s">
        <v>141</v>
      </c>
      <c r="E144" s="238" t="s">
        <v>30</v>
      </c>
      <c r="F144" s="239" t="s">
        <v>213</v>
      </c>
      <c r="G144" s="236"/>
      <c r="H144" s="240">
        <v>0.012999999999999999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141</v>
      </c>
      <c r="AU144" s="246" t="s">
        <v>87</v>
      </c>
      <c r="AV144" s="13" t="s">
        <v>87</v>
      </c>
      <c r="AW144" s="13" t="s">
        <v>37</v>
      </c>
      <c r="AX144" s="13" t="s">
        <v>76</v>
      </c>
      <c r="AY144" s="246" t="s">
        <v>132</v>
      </c>
    </row>
    <row r="145" s="14" customFormat="1">
      <c r="A145" s="14"/>
      <c r="B145" s="247"/>
      <c r="C145" s="248"/>
      <c r="D145" s="237" t="s">
        <v>141</v>
      </c>
      <c r="E145" s="249" t="s">
        <v>30</v>
      </c>
      <c r="F145" s="250" t="s">
        <v>143</v>
      </c>
      <c r="G145" s="248"/>
      <c r="H145" s="251">
        <v>0.012999999999999999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141</v>
      </c>
      <c r="AU145" s="257" t="s">
        <v>87</v>
      </c>
      <c r="AV145" s="14" t="s">
        <v>139</v>
      </c>
      <c r="AW145" s="14" t="s">
        <v>37</v>
      </c>
      <c r="AX145" s="14" t="s">
        <v>84</v>
      </c>
      <c r="AY145" s="257" t="s">
        <v>132</v>
      </c>
    </row>
    <row r="146" s="2" customFormat="1" ht="16.5" customHeight="1">
      <c r="A146" s="40"/>
      <c r="B146" s="41"/>
      <c r="C146" s="268" t="s">
        <v>214</v>
      </c>
      <c r="D146" s="268" t="s">
        <v>199</v>
      </c>
      <c r="E146" s="269" t="s">
        <v>215</v>
      </c>
      <c r="F146" s="270" t="s">
        <v>216</v>
      </c>
      <c r="G146" s="271" t="s">
        <v>194</v>
      </c>
      <c r="H146" s="272">
        <v>0.014</v>
      </c>
      <c r="I146" s="273"/>
      <c r="J146" s="274">
        <f>ROUND(I146*H146,2)</f>
        <v>0</v>
      </c>
      <c r="K146" s="270" t="s">
        <v>138</v>
      </c>
      <c r="L146" s="275"/>
      <c r="M146" s="276" t="s">
        <v>30</v>
      </c>
      <c r="N146" s="277" t="s">
        <v>47</v>
      </c>
      <c r="O146" s="86"/>
      <c r="P146" s="231">
        <f>O146*H146</f>
        <v>0</v>
      </c>
      <c r="Q146" s="231">
        <v>1</v>
      </c>
      <c r="R146" s="231">
        <f>Q146*H146</f>
        <v>0.014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180</v>
      </c>
      <c r="AT146" s="233" t="s">
        <v>199</v>
      </c>
      <c r="AU146" s="233" t="s">
        <v>87</v>
      </c>
      <c r="AY146" s="18" t="s">
        <v>132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84</v>
      </c>
      <c r="BK146" s="234">
        <f>ROUND(I146*H146,2)</f>
        <v>0</v>
      </c>
      <c r="BL146" s="18" t="s">
        <v>139</v>
      </c>
      <c r="BM146" s="233" t="s">
        <v>217</v>
      </c>
    </row>
    <row r="147" s="15" customFormat="1">
      <c r="A147" s="15"/>
      <c r="B147" s="258"/>
      <c r="C147" s="259"/>
      <c r="D147" s="237" t="s">
        <v>141</v>
      </c>
      <c r="E147" s="260" t="s">
        <v>30</v>
      </c>
      <c r="F147" s="261" t="s">
        <v>154</v>
      </c>
      <c r="G147" s="259"/>
      <c r="H147" s="260" t="s">
        <v>30</v>
      </c>
      <c r="I147" s="262"/>
      <c r="J147" s="259"/>
      <c r="K147" s="259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141</v>
      </c>
      <c r="AU147" s="267" t="s">
        <v>87</v>
      </c>
      <c r="AV147" s="15" t="s">
        <v>84</v>
      </c>
      <c r="AW147" s="15" t="s">
        <v>37</v>
      </c>
      <c r="AX147" s="15" t="s">
        <v>76</v>
      </c>
      <c r="AY147" s="267" t="s">
        <v>132</v>
      </c>
    </row>
    <row r="148" s="15" customFormat="1">
      <c r="A148" s="15"/>
      <c r="B148" s="258"/>
      <c r="C148" s="259"/>
      <c r="D148" s="237" t="s">
        <v>141</v>
      </c>
      <c r="E148" s="260" t="s">
        <v>30</v>
      </c>
      <c r="F148" s="261" t="s">
        <v>196</v>
      </c>
      <c r="G148" s="259"/>
      <c r="H148" s="260" t="s">
        <v>30</v>
      </c>
      <c r="I148" s="262"/>
      <c r="J148" s="259"/>
      <c r="K148" s="259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141</v>
      </c>
      <c r="AU148" s="267" t="s">
        <v>87</v>
      </c>
      <c r="AV148" s="15" t="s">
        <v>84</v>
      </c>
      <c r="AW148" s="15" t="s">
        <v>37</v>
      </c>
      <c r="AX148" s="15" t="s">
        <v>76</v>
      </c>
      <c r="AY148" s="267" t="s">
        <v>132</v>
      </c>
    </row>
    <row r="149" s="13" customFormat="1">
      <c r="A149" s="13"/>
      <c r="B149" s="235"/>
      <c r="C149" s="236"/>
      <c r="D149" s="237" t="s">
        <v>141</v>
      </c>
      <c r="E149" s="238" t="s">
        <v>30</v>
      </c>
      <c r="F149" s="239" t="s">
        <v>218</v>
      </c>
      <c r="G149" s="236"/>
      <c r="H149" s="240">
        <v>0.014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141</v>
      </c>
      <c r="AU149" s="246" t="s">
        <v>87</v>
      </c>
      <c r="AV149" s="13" t="s">
        <v>87</v>
      </c>
      <c r="AW149" s="13" t="s">
        <v>37</v>
      </c>
      <c r="AX149" s="13" t="s">
        <v>76</v>
      </c>
      <c r="AY149" s="246" t="s">
        <v>132</v>
      </c>
    </row>
    <row r="150" s="14" customFormat="1">
      <c r="A150" s="14"/>
      <c r="B150" s="247"/>
      <c r="C150" s="248"/>
      <c r="D150" s="237" t="s">
        <v>141</v>
      </c>
      <c r="E150" s="249" t="s">
        <v>30</v>
      </c>
      <c r="F150" s="250" t="s">
        <v>143</v>
      </c>
      <c r="G150" s="248"/>
      <c r="H150" s="251">
        <v>0.014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141</v>
      </c>
      <c r="AU150" s="257" t="s">
        <v>87</v>
      </c>
      <c r="AV150" s="14" t="s">
        <v>139</v>
      </c>
      <c r="AW150" s="14" t="s">
        <v>37</v>
      </c>
      <c r="AX150" s="14" t="s">
        <v>84</v>
      </c>
      <c r="AY150" s="257" t="s">
        <v>132</v>
      </c>
    </row>
    <row r="151" s="2" customFormat="1" ht="16.5" customHeight="1">
      <c r="A151" s="40"/>
      <c r="B151" s="41"/>
      <c r="C151" s="222" t="s">
        <v>8</v>
      </c>
      <c r="D151" s="222" t="s">
        <v>134</v>
      </c>
      <c r="E151" s="223" t="s">
        <v>219</v>
      </c>
      <c r="F151" s="224" t="s">
        <v>220</v>
      </c>
      <c r="G151" s="225" t="s">
        <v>158</v>
      </c>
      <c r="H151" s="226">
        <v>10.151999999999999</v>
      </c>
      <c r="I151" s="227"/>
      <c r="J151" s="228">
        <f>ROUND(I151*H151,2)</f>
        <v>0</v>
      </c>
      <c r="K151" s="224" t="s">
        <v>138</v>
      </c>
      <c r="L151" s="46"/>
      <c r="M151" s="229" t="s">
        <v>30</v>
      </c>
      <c r="N151" s="230" t="s">
        <v>47</v>
      </c>
      <c r="O151" s="86"/>
      <c r="P151" s="231">
        <f>O151*H151</f>
        <v>0</v>
      </c>
      <c r="Q151" s="231">
        <v>2.7676599999999998</v>
      </c>
      <c r="R151" s="231">
        <f>Q151*H151</f>
        <v>28.097284319999996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139</v>
      </c>
      <c r="AT151" s="233" t="s">
        <v>134</v>
      </c>
      <c r="AU151" s="233" t="s">
        <v>87</v>
      </c>
      <c r="AY151" s="18" t="s">
        <v>132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84</v>
      </c>
      <c r="BK151" s="234">
        <f>ROUND(I151*H151,2)</f>
        <v>0</v>
      </c>
      <c r="BL151" s="18" t="s">
        <v>139</v>
      </c>
      <c r="BM151" s="233" t="s">
        <v>221</v>
      </c>
    </row>
    <row r="152" s="15" customFormat="1">
      <c r="A152" s="15"/>
      <c r="B152" s="258"/>
      <c r="C152" s="259"/>
      <c r="D152" s="237" t="s">
        <v>141</v>
      </c>
      <c r="E152" s="260" t="s">
        <v>30</v>
      </c>
      <c r="F152" s="261" t="s">
        <v>222</v>
      </c>
      <c r="G152" s="259"/>
      <c r="H152" s="260" t="s">
        <v>30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141</v>
      </c>
      <c r="AU152" s="267" t="s">
        <v>87</v>
      </c>
      <c r="AV152" s="15" t="s">
        <v>84</v>
      </c>
      <c r="AW152" s="15" t="s">
        <v>37</v>
      </c>
      <c r="AX152" s="15" t="s">
        <v>76</v>
      </c>
      <c r="AY152" s="267" t="s">
        <v>132</v>
      </c>
    </row>
    <row r="153" s="15" customFormat="1">
      <c r="A153" s="15"/>
      <c r="B153" s="258"/>
      <c r="C153" s="259"/>
      <c r="D153" s="237" t="s">
        <v>141</v>
      </c>
      <c r="E153" s="260" t="s">
        <v>30</v>
      </c>
      <c r="F153" s="261" t="s">
        <v>223</v>
      </c>
      <c r="G153" s="259"/>
      <c r="H153" s="260" t="s">
        <v>30</v>
      </c>
      <c r="I153" s="262"/>
      <c r="J153" s="259"/>
      <c r="K153" s="259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141</v>
      </c>
      <c r="AU153" s="267" t="s">
        <v>87</v>
      </c>
      <c r="AV153" s="15" t="s">
        <v>84</v>
      </c>
      <c r="AW153" s="15" t="s">
        <v>37</v>
      </c>
      <c r="AX153" s="15" t="s">
        <v>76</v>
      </c>
      <c r="AY153" s="267" t="s">
        <v>132</v>
      </c>
    </row>
    <row r="154" s="13" customFormat="1">
      <c r="A154" s="13"/>
      <c r="B154" s="235"/>
      <c r="C154" s="236"/>
      <c r="D154" s="237" t="s">
        <v>141</v>
      </c>
      <c r="E154" s="238" t="s">
        <v>30</v>
      </c>
      <c r="F154" s="239" t="s">
        <v>224</v>
      </c>
      <c r="G154" s="236"/>
      <c r="H154" s="240">
        <v>10.151999999999999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141</v>
      </c>
      <c r="AU154" s="246" t="s">
        <v>87</v>
      </c>
      <c r="AV154" s="13" t="s">
        <v>87</v>
      </c>
      <c r="AW154" s="13" t="s">
        <v>37</v>
      </c>
      <c r="AX154" s="13" t="s">
        <v>76</v>
      </c>
      <c r="AY154" s="246" t="s">
        <v>132</v>
      </c>
    </row>
    <row r="155" s="14" customFormat="1">
      <c r="A155" s="14"/>
      <c r="B155" s="247"/>
      <c r="C155" s="248"/>
      <c r="D155" s="237" t="s">
        <v>141</v>
      </c>
      <c r="E155" s="249" t="s">
        <v>30</v>
      </c>
      <c r="F155" s="250" t="s">
        <v>143</v>
      </c>
      <c r="G155" s="248"/>
      <c r="H155" s="251">
        <v>10.151999999999999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141</v>
      </c>
      <c r="AU155" s="257" t="s">
        <v>87</v>
      </c>
      <c r="AV155" s="14" t="s">
        <v>139</v>
      </c>
      <c r="AW155" s="14" t="s">
        <v>37</v>
      </c>
      <c r="AX155" s="14" t="s">
        <v>84</v>
      </c>
      <c r="AY155" s="257" t="s">
        <v>132</v>
      </c>
    </row>
    <row r="156" s="2" customFormat="1" ht="16.5" customHeight="1">
      <c r="A156" s="40"/>
      <c r="B156" s="41"/>
      <c r="C156" s="222" t="s">
        <v>225</v>
      </c>
      <c r="D156" s="222" t="s">
        <v>134</v>
      </c>
      <c r="E156" s="223" t="s">
        <v>226</v>
      </c>
      <c r="F156" s="224" t="s">
        <v>227</v>
      </c>
      <c r="G156" s="225" t="s">
        <v>158</v>
      </c>
      <c r="H156" s="226">
        <v>29.501000000000001</v>
      </c>
      <c r="I156" s="227"/>
      <c r="J156" s="228">
        <f>ROUND(I156*H156,2)</f>
        <v>0</v>
      </c>
      <c r="K156" s="224" t="s">
        <v>138</v>
      </c>
      <c r="L156" s="46"/>
      <c r="M156" s="229" t="s">
        <v>30</v>
      </c>
      <c r="N156" s="230" t="s">
        <v>47</v>
      </c>
      <c r="O156" s="86"/>
      <c r="P156" s="231">
        <f>O156*H156</f>
        <v>0</v>
      </c>
      <c r="Q156" s="231">
        <v>2.8089400000000002</v>
      </c>
      <c r="R156" s="231">
        <f>Q156*H156</f>
        <v>82.866538940000012</v>
      </c>
      <c r="S156" s="231">
        <v>0</v>
      </c>
      <c r="T156" s="23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3" t="s">
        <v>139</v>
      </c>
      <c r="AT156" s="233" t="s">
        <v>134</v>
      </c>
      <c r="AU156" s="233" t="s">
        <v>87</v>
      </c>
      <c r="AY156" s="18" t="s">
        <v>132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84</v>
      </c>
      <c r="BK156" s="234">
        <f>ROUND(I156*H156,2)</f>
        <v>0</v>
      </c>
      <c r="BL156" s="18" t="s">
        <v>139</v>
      </c>
      <c r="BM156" s="233" t="s">
        <v>228</v>
      </c>
    </row>
    <row r="157" s="15" customFormat="1">
      <c r="A157" s="15"/>
      <c r="B157" s="258"/>
      <c r="C157" s="259"/>
      <c r="D157" s="237" t="s">
        <v>141</v>
      </c>
      <c r="E157" s="260" t="s">
        <v>30</v>
      </c>
      <c r="F157" s="261" t="s">
        <v>222</v>
      </c>
      <c r="G157" s="259"/>
      <c r="H157" s="260" t="s">
        <v>30</v>
      </c>
      <c r="I157" s="262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141</v>
      </c>
      <c r="AU157" s="267" t="s">
        <v>87</v>
      </c>
      <c r="AV157" s="15" t="s">
        <v>84</v>
      </c>
      <c r="AW157" s="15" t="s">
        <v>37</v>
      </c>
      <c r="AX157" s="15" t="s">
        <v>76</v>
      </c>
      <c r="AY157" s="267" t="s">
        <v>132</v>
      </c>
    </row>
    <row r="158" s="15" customFormat="1">
      <c r="A158" s="15"/>
      <c r="B158" s="258"/>
      <c r="C158" s="259"/>
      <c r="D158" s="237" t="s">
        <v>141</v>
      </c>
      <c r="E158" s="260" t="s">
        <v>30</v>
      </c>
      <c r="F158" s="261" t="s">
        <v>229</v>
      </c>
      <c r="G158" s="259"/>
      <c r="H158" s="260" t="s">
        <v>30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141</v>
      </c>
      <c r="AU158" s="267" t="s">
        <v>87</v>
      </c>
      <c r="AV158" s="15" t="s">
        <v>84</v>
      </c>
      <c r="AW158" s="15" t="s">
        <v>37</v>
      </c>
      <c r="AX158" s="15" t="s">
        <v>76</v>
      </c>
      <c r="AY158" s="267" t="s">
        <v>132</v>
      </c>
    </row>
    <row r="159" s="13" customFormat="1">
      <c r="A159" s="13"/>
      <c r="B159" s="235"/>
      <c r="C159" s="236"/>
      <c r="D159" s="237" t="s">
        <v>141</v>
      </c>
      <c r="E159" s="238" t="s">
        <v>30</v>
      </c>
      <c r="F159" s="239" t="s">
        <v>230</v>
      </c>
      <c r="G159" s="236"/>
      <c r="H159" s="240">
        <v>3.3300000000000001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141</v>
      </c>
      <c r="AU159" s="246" t="s">
        <v>87</v>
      </c>
      <c r="AV159" s="13" t="s">
        <v>87</v>
      </c>
      <c r="AW159" s="13" t="s">
        <v>37</v>
      </c>
      <c r="AX159" s="13" t="s">
        <v>76</v>
      </c>
      <c r="AY159" s="246" t="s">
        <v>132</v>
      </c>
    </row>
    <row r="160" s="13" customFormat="1">
      <c r="A160" s="13"/>
      <c r="B160" s="235"/>
      <c r="C160" s="236"/>
      <c r="D160" s="237" t="s">
        <v>141</v>
      </c>
      <c r="E160" s="238" t="s">
        <v>30</v>
      </c>
      <c r="F160" s="239" t="s">
        <v>231</v>
      </c>
      <c r="G160" s="236"/>
      <c r="H160" s="240">
        <v>0.79200000000000004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141</v>
      </c>
      <c r="AU160" s="246" t="s">
        <v>87</v>
      </c>
      <c r="AV160" s="13" t="s">
        <v>87</v>
      </c>
      <c r="AW160" s="13" t="s">
        <v>37</v>
      </c>
      <c r="AX160" s="13" t="s">
        <v>76</v>
      </c>
      <c r="AY160" s="246" t="s">
        <v>132</v>
      </c>
    </row>
    <row r="161" s="13" customFormat="1">
      <c r="A161" s="13"/>
      <c r="B161" s="235"/>
      <c r="C161" s="236"/>
      <c r="D161" s="237" t="s">
        <v>141</v>
      </c>
      <c r="E161" s="238" t="s">
        <v>30</v>
      </c>
      <c r="F161" s="239" t="s">
        <v>232</v>
      </c>
      <c r="G161" s="236"/>
      <c r="H161" s="240">
        <v>2.8559999999999999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141</v>
      </c>
      <c r="AU161" s="246" t="s">
        <v>87</v>
      </c>
      <c r="AV161" s="13" t="s">
        <v>87</v>
      </c>
      <c r="AW161" s="13" t="s">
        <v>37</v>
      </c>
      <c r="AX161" s="13" t="s">
        <v>76</v>
      </c>
      <c r="AY161" s="246" t="s">
        <v>132</v>
      </c>
    </row>
    <row r="162" s="13" customFormat="1">
      <c r="A162" s="13"/>
      <c r="B162" s="235"/>
      <c r="C162" s="236"/>
      <c r="D162" s="237" t="s">
        <v>141</v>
      </c>
      <c r="E162" s="238" t="s">
        <v>30</v>
      </c>
      <c r="F162" s="239" t="s">
        <v>233</v>
      </c>
      <c r="G162" s="236"/>
      <c r="H162" s="240">
        <v>6.6600000000000001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141</v>
      </c>
      <c r="AU162" s="246" t="s">
        <v>87</v>
      </c>
      <c r="AV162" s="13" t="s">
        <v>87</v>
      </c>
      <c r="AW162" s="13" t="s">
        <v>37</v>
      </c>
      <c r="AX162" s="13" t="s">
        <v>76</v>
      </c>
      <c r="AY162" s="246" t="s">
        <v>132</v>
      </c>
    </row>
    <row r="163" s="13" customFormat="1">
      <c r="A163" s="13"/>
      <c r="B163" s="235"/>
      <c r="C163" s="236"/>
      <c r="D163" s="237" t="s">
        <v>141</v>
      </c>
      <c r="E163" s="238" t="s">
        <v>30</v>
      </c>
      <c r="F163" s="239" t="s">
        <v>234</v>
      </c>
      <c r="G163" s="236"/>
      <c r="H163" s="240">
        <v>15.863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141</v>
      </c>
      <c r="AU163" s="246" t="s">
        <v>87</v>
      </c>
      <c r="AV163" s="13" t="s">
        <v>87</v>
      </c>
      <c r="AW163" s="13" t="s">
        <v>37</v>
      </c>
      <c r="AX163" s="13" t="s">
        <v>76</v>
      </c>
      <c r="AY163" s="246" t="s">
        <v>132</v>
      </c>
    </row>
    <row r="164" s="14" customFormat="1">
      <c r="A164" s="14"/>
      <c r="B164" s="247"/>
      <c r="C164" s="248"/>
      <c r="D164" s="237" t="s">
        <v>141</v>
      </c>
      <c r="E164" s="249" t="s">
        <v>30</v>
      </c>
      <c r="F164" s="250" t="s">
        <v>143</v>
      </c>
      <c r="G164" s="248"/>
      <c r="H164" s="251">
        <v>29.500999999999998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141</v>
      </c>
      <c r="AU164" s="257" t="s">
        <v>87</v>
      </c>
      <c r="AV164" s="14" t="s">
        <v>139</v>
      </c>
      <c r="AW164" s="14" t="s">
        <v>37</v>
      </c>
      <c r="AX164" s="14" t="s">
        <v>84</v>
      </c>
      <c r="AY164" s="257" t="s">
        <v>132</v>
      </c>
    </row>
    <row r="165" s="2" customFormat="1" ht="16.5" customHeight="1">
      <c r="A165" s="40"/>
      <c r="B165" s="41"/>
      <c r="C165" s="222" t="s">
        <v>235</v>
      </c>
      <c r="D165" s="222" t="s">
        <v>134</v>
      </c>
      <c r="E165" s="223" t="s">
        <v>236</v>
      </c>
      <c r="F165" s="224" t="s">
        <v>237</v>
      </c>
      <c r="G165" s="225" t="s">
        <v>152</v>
      </c>
      <c r="H165" s="226">
        <v>83.701999999999998</v>
      </c>
      <c r="I165" s="227"/>
      <c r="J165" s="228">
        <f>ROUND(I165*H165,2)</f>
        <v>0</v>
      </c>
      <c r="K165" s="224" t="s">
        <v>138</v>
      </c>
      <c r="L165" s="46"/>
      <c r="M165" s="229" t="s">
        <v>30</v>
      </c>
      <c r="N165" s="230" t="s">
        <v>47</v>
      </c>
      <c r="O165" s="86"/>
      <c r="P165" s="231">
        <f>O165*H165</f>
        <v>0</v>
      </c>
      <c r="Q165" s="231">
        <v>0.0076499999999999997</v>
      </c>
      <c r="R165" s="231">
        <f>Q165*H165</f>
        <v>0.64032029999999995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139</v>
      </c>
      <c r="AT165" s="233" t="s">
        <v>134</v>
      </c>
      <c r="AU165" s="233" t="s">
        <v>87</v>
      </c>
      <c r="AY165" s="18" t="s">
        <v>132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84</v>
      </c>
      <c r="BK165" s="234">
        <f>ROUND(I165*H165,2)</f>
        <v>0</v>
      </c>
      <c r="BL165" s="18" t="s">
        <v>139</v>
      </c>
      <c r="BM165" s="233" t="s">
        <v>238</v>
      </c>
    </row>
    <row r="166" s="15" customFormat="1">
      <c r="A166" s="15"/>
      <c r="B166" s="258"/>
      <c r="C166" s="259"/>
      <c r="D166" s="237" t="s">
        <v>141</v>
      </c>
      <c r="E166" s="260" t="s">
        <v>30</v>
      </c>
      <c r="F166" s="261" t="s">
        <v>222</v>
      </c>
      <c r="G166" s="259"/>
      <c r="H166" s="260" t="s">
        <v>30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141</v>
      </c>
      <c r="AU166" s="267" t="s">
        <v>87</v>
      </c>
      <c r="AV166" s="15" t="s">
        <v>84</v>
      </c>
      <c r="AW166" s="15" t="s">
        <v>37</v>
      </c>
      <c r="AX166" s="15" t="s">
        <v>76</v>
      </c>
      <c r="AY166" s="267" t="s">
        <v>132</v>
      </c>
    </row>
    <row r="167" s="13" customFormat="1">
      <c r="A167" s="13"/>
      <c r="B167" s="235"/>
      <c r="C167" s="236"/>
      <c r="D167" s="237" t="s">
        <v>141</v>
      </c>
      <c r="E167" s="238" t="s">
        <v>30</v>
      </c>
      <c r="F167" s="239" t="s">
        <v>239</v>
      </c>
      <c r="G167" s="236"/>
      <c r="H167" s="240">
        <v>18.129999999999999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141</v>
      </c>
      <c r="AU167" s="246" t="s">
        <v>87</v>
      </c>
      <c r="AV167" s="13" t="s">
        <v>87</v>
      </c>
      <c r="AW167" s="13" t="s">
        <v>37</v>
      </c>
      <c r="AX167" s="13" t="s">
        <v>76</v>
      </c>
      <c r="AY167" s="246" t="s">
        <v>132</v>
      </c>
    </row>
    <row r="168" s="13" customFormat="1">
      <c r="A168" s="13"/>
      <c r="B168" s="235"/>
      <c r="C168" s="236"/>
      <c r="D168" s="237" t="s">
        <v>141</v>
      </c>
      <c r="E168" s="238" t="s">
        <v>30</v>
      </c>
      <c r="F168" s="239" t="s">
        <v>240</v>
      </c>
      <c r="G168" s="236"/>
      <c r="H168" s="240">
        <v>22.100000000000001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141</v>
      </c>
      <c r="AU168" s="246" t="s">
        <v>87</v>
      </c>
      <c r="AV168" s="13" t="s">
        <v>87</v>
      </c>
      <c r="AW168" s="13" t="s">
        <v>37</v>
      </c>
      <c r="AX168" s="13" t="s">
        <v>76</v>
      </c>
      <c r="AY168" s="246" t="s">
        <v>132</v>
      </c>
    </row>
    <row r="169" s="13" customFormat="1">
      <c r="A169" s="13"/>
      <c r="B169" s="235"/>
      <c r="C169" s="236"/>
      <c r="D169" s="237" t="s">
        <v>141</v>
      </c>
      <c r="E169" s="238" t="s">
        <v>30</v>
      </c>
      <c r="F169" s="239" t="s">
        <v>241</v>
      </c>
      <c r="G169" s="236"/>
      <c r="H169" s="240">
        <v>2.96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141</v>
      </c>
      <c r="AU169" s="246" t="s">
        <v>87</v>
      </c>
      <c r="AV169" s="13" t="s">
        <v>87</v>
      </c>
      <c r="AW169" s="13" t="s">
        <v>37</v>
      </c>
      <c r="AX169" s="13" t="s">
        <v>76</v>
      </c>
      <c r="AY169" s="246" t="s">
        <v>132</v>
      </c>
    </row>
    <row r="170" s="13" customFormat="1">
      <c r="A170" s="13"/>
      <c r="B170" s="235"/>
      <c r="C170" s="236"/>
      <c r="D170" s="237" t="s">
        <v>141</v>
      </c>
      <c r="E170" s="238" t="s">
        <v>30</v>
      </c>
      <c r="F170" s="239" t="s">
        <v>242</v>
      </c>
      <c r="G170" s="236"/>
      <c r="H170" s="240">
        <v>36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141</v>
      </c>
      <c r="AU170" s="246" t="s">
        <v>87</v>
      </c>
      <c r="AV170" s="13" t="s">
        <v>87</v>
      </c>
      <c r="AW170" s="13" t="s">
        <v>37</v>
      </c>
      <c r="AX170" s="13" t="s">
        <v>76</v>
      </c>
      <c r="AY170" s="246" t="s">
        <v>132</v>
      </c>
    </row>
    <row r="171" s="13" customFormat="1">
      <c r="A171" s="13"/>
      <c r="B171" s="235"/>
      <c r="C171" s="236"/>
      <c r="D171" s="237" t="s">
        <v>141</v>
      </c>
      <c r="E171" s="238" t="s">
        <v>30</v>
      </c>
      <c r="F171" s="239" t="s">
        <v>243</v>
      </c>
      <c r="G171" s="236"/>
      <c r="H171" s="240">
        <v>4.5119999999999996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141</v>
      </c>
      <c r="AU171" s="246" t="s">
        <v>87</v>
      </c>
      <c r="AV171" s="13" t="s">
        <v>87</v>
      </c>
      <c r="AW171" s="13" t="s">
        <v>37</v>
      </c>
      <c r="AX171" s="13" t="s">
        <v>76</v>
      </c>
      <c r="AY171" s="246" t="s">
        <v>132</v>
      </c>
    </row>
    <row r="172" s="14" customFormat="1">
      <c r="A172" s="14"/>
      <c r="B172" s="247"/>
      <c r="C172" s="248"/>
      <c r="D172" s="237" t="s">
        <v>141</v>
      </c>
      <c r="E172" s="249" t="s">
        <v>30</v>
      </c>
      <c r="F172" s="250" t="s">
        <v>143</v>
      </c>
      <c r="G172" s="248"/>
      <c r="H172" s="251">
        <v>83.701999999999998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141</v>
      </c>
      <c r="AU172" s="257" t="s">
        <v>87</v>
      </c>
      <c r="AV172" s="14" t="s">
        <v>139</v>
      </c>
      <c r="AW172" s="14" t="s">
        <v>37</v>
      </c>
      <c r="AX172" s="14" t="s">
        <v>84</v>
      </c>
      <c r="AY172" s="257" t="s">
        <v>132</v>
      </c>
    </row>
    <row r="173" s="2" customFormat="1" ht="16.5" customHeight="1">
      <c r="A173" s="40"/>
      <c r="B173" s="41"/>
      <c r="C173" s="222" t="s">
        <v>244</v>
      </c>
      <c r="D173" s="222" t="s">
        <v>134</v>
      </c>
      <c r="E173" s="223" t="s">
        <v>245</v>
      </c>
      <c r="F173" s="224" t="s">
        <v>246</v>
      </c>
      <c r="G173" s="225" t="s">
        <v>152</v>
      </c>
      <c r="H173" s="226">
        <v>83.701999999999998</v>
      </c>
      <c r="I173" s="227"/>
      <c r="J173" s="228">
        <f>ROUND(I173*H173,2)</f>
        <v>0</v>
      </c>
      <c r="K173" s="224" t="s">
        <v>138</v>
      </c>
      <c r="L173" s="46"/>
      <c r="M173" s="229" t="s">
        <v>30</v>
      </c>
      <c r="N173" s="230" t="s">
        <v>47</v>
      </c>
      <c r="O173" s="86"/>
      <c r="P173" s="231">
        <f>O173*H173</f>
        <v>0</v>
      </c>
      <c r="Q173" s="231">
        <v>0.00085999999999999998</v>
      </c>
      <c r="R173" s="231">
        <f>Q173*H173</f>
        <v>0.071983720000000001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139</v>
      </c>
      <c r="AT173" s="233" t="s">
        <v>134</v>
      </c>
      <c r="AU173" s="233" t="s">
        <v>87</v>
      </c>
      <c r="AY173" s="18" t="s">
        <v>132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84</v>
      </c>
      <c r="BK173" s="234">
        <f>ROUND(I173*H173,2)</f>
        <v>0</v>
      </c>
      <c r="BL173" s="18" t="s">
        <v>139</v>
      </c>
      <c r="BM173" s="233" t="s">
        <v>247</v>
      </c>
    </row>
    <row r="174" s="15" customFormat="1">
      <c r="A174" s="15"/>
      <c r="B174" s="258"/>
      <c r="C174" s="259"/>
      <c r="D174" s="237" t="s">
        <v>141</v>
      </c>
      <c r="E174" s="260" t="s">
        <v>30</v>
      </c>
      <c r="F174" s="261" t="s">
        <v>222</v>
      </c>
      <c r="G174" s="259"/>
      <c r="H174" s="260" t="s">
        <v>30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141</v>
      </c>
      <c r="AU174" s="267" t="s">
        <v>87</v>
      </c>
      <c r="AV174" s="15" t="s">
        <v>84</v>
      </c>
      <c r="AW174" s="15" t="s">
        <v>37</v>
      </c>
      <c r="AX174" s="15" t="s">
        <v>76</v>
      </c>
      <c r="AY174" s="267" t="s">
        <v>132</v>
      </c>
    </row>
    <row r="175" s="13" customFormat="1">
      <c r="A175" s="13"/>
      <c r="B175" s="235"/>
      <c r="C175" s="236"/>
      <c r="D175" s="237" t="s">
        <v>141</v>
      </c>
      <c r="E175" s="238" t="s">
        <v>30</v>
      </c>
      <c r="F175" s="239" t="s">
        <v>239</v>
      </c>
      <c r="G175" s="236"/>
      <c r="H175" s="240">
        <v>18.129999999999999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141</v>
      </c>
      <c r="AU175" s="246" t="s">
        <v>87</v>
      </c>
      <c r="AV175" s="13" t="s">
        <v>87</v>
      </c>
      <c r="AW175" s="13" t="s">
        <v>37</v>
      </c>
      <c r="AX175" s="13" t="s">
        <v>76</v>
      </c>
      <c r="AY175" s="246" t="s">
        <v>132</v>
      </c>
    </row>
    <row r="176" s="13" customFormat="1">
      <c r="A176" s="13"/>
      <c r="B176" s="235"/>
      <c r="C176" s="236"/>
      <c r="D176" s="237" t="s">
        <v>141</v>
      </c>
      <c r="E176" s="238" t="s">
        <v>30</v>
      </c>
      <c r="F176" s="239" t="s">
        <v>240</v>
      </c>
      <c r="G176" s="236"/>
      <c r="H176" s="240">
        <v>22.100000000000001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141</v>
      </c>
      <c r="AU176" s="246" t="s">
        <v>87</v>
      </c>
      <c r="AV176" s="13" t="s">
        <v>87</v>
      </c>
      <c r="AW176" s="13" t="s">
        <v>37</v>
      </c>
      <c r="AX176" s="13" t="s">
        <v>76</v>
      </c>
      <c r="AY176" s="246" t="s">
        <v>132</v>
      </c>
    </row>
    <row r="177" s="13" customFormat="1">
      <c r="A177" s="13"/>
      <c r="B177" s="235"/>
      <c r="C177" s="236"/>
      <c r="D177" s="237" t="s">
        <v>141</v>
      </c>
      <c r="E177" s="238" t="s">
        <v>30</v>
      </c>
      <c r="F177" s="239" t="s">
        <v>241</v>
      </c>
      <c r="G177" s="236"/>
      <c r="H177" s="240">
        <v>2.96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141</v>
      </c>
      <c r="AU177" s="246" t="s">
        <v>87</v>
      </c>
      <c r="AV177" s="13" t="s">
        <v>87</v>
      </c>
      <c r="AW177" s="13" t="s">
        <v>37</v>
      </c>
      <c r="AX177" s="13" t="s">
        <v>76</v>
      </c>
      <c r="AY177" s="246" t="s">
        <v>132</v>
      </c>
    </row>
    <row r="178" s="13" customFormat="1">
      <c r="A178" s="13"/>
      <c r="B178" s="235"/>
      <c r="C178" s="236"/>
      <c r="D178" s="237" t="s">
        <v>141</v>
      </c>
      <c r="E178" s="238" t="s">
        <v>30</v>
      </c>
      <c r="F178" s="239" t="s">
        <v>242</v>
      </c>
      <c r="G178" s="236"/>
      <c r="H178" s="240">
        <v>36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141</v>
      </c>
      <c r="AU178" s="246" t="s">
        <v>87</v>
      </c>
      <c r="AV178" s="13" t="s">
        <v>87</v>
      </c>
      <c r="AW178" s="13" t="s">
        <v>37</v>
      </c>
      <c r="AX178" s="13" t="s">
        <v>76</v>
      </c>
      <c r="AY178" s="246" t="s">
        <v>132</v>
      </c>
    </row>
    <row r="179" s="13" customFormat="1">
      <c r="A179" s="13"/>
      <c r="B179" s="235"/>
      <c r="C179" s="236"/>
      <c r="D179" s="237" t="s">
        <v>141</v>
      </c>
      <c r="E179" s="238" t="s">
        <v>30</v>
      </c>
      <c r="F179" s="239" t="s">
        <v>243</v>
      </c>
      <c r="G179" s="236"/>
      <c r="H179" s="240">
        <v>4.5119999999999996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141</v>
      </c>
      <c r="AU179" s="246" t="s">
        <v>87</v>
      </c>
      <c r="AV179" s="13" t="s">
        <v>87</v>
      </c>
      <c r="AW179" s="13" t="s">
        <v>37</v>
      </c>
      <c r="AX179" s="13" t="s">
        <v>76</v>
      </c>
      <c r="AY179" s="246" t="s">
        <v>132</v>
      </c>
    </row>
    <row r="180" s="14" customFormat="1">
      <c r="A180" s="14"/>
      <c r="B180" s="247"/>
      <c r="C180" s="248"/>
      <c r="D180" s="237" t="s">
        <v>141</v>
      </c>
      <c r="E180" s="249" t="s">
        <v>30</v>
      </c>
      <c r="F180" s="250" t="s">
        <v>143</v>
      </c>
      <c r="G180" s="248"/>
      <c r="H180" s="251">
        <v>83.701999999999998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141</v>
      </c>
      <c r="AU180" s="257" t="s">
        <v>87</v>
      </c>
      <c r="AV180" s="14" t="s">
        <v>139</v>
      </c>
      <c r="AW180" s="14" t="s">
        <v>37</v>
      </c>
      <c r="AX180" s="14" t="s">
        <v>84</v>
      </c>
      <c r="AY180" s="257" t="s">
        <v>132</v>
      </c>
    </row>
    <row r="181" s="2" customFormat="1" ht="16.5" customHeight="1">
      <c r="A181" s="40"/>
      <c r="B181" s="41"/>
      <c r="C181" s="222" t="s">
        <v>248</v>
      </c>
      <c r="D181" s="222" t="s">
        <v>134</v>
      </c>
      <c r="E181" s="223" t="s">
        <v>249</v>
      </c>
      <c r="F181" s="224" t="s">
        <v>250</v>
      </c>
      <c r="G181" s="225" t="s">
        <v>194</v>
      </c>
      <c r="H181" s="226">
        <v>0.38600000000000001</v>
      </c>
      <c r="I181" s="227"/>
      <c r="J181" s="228">
        <f>ROUND(I181*H181,2)</f>
        <v>0</v>
      </c>
      <c r="K181" s="224" t="s">
        <v>138</v>
      </c>
      <c r="L181" s="46"/>
      <c r="M181" s="229" t="s">
        <v>30</v>
      </c>
      <c r="N181" s="230" t="s">
        <v>47</v>
      </c>
      <c r="O181" s="86"/>
      <c r="P181" s="231">
        <f>O181*H181</f>
        <v>0</v>
      </c>
      <c r="Q181" s="231">
        <v>1.0958000000000001</v>
      </c>
      <c r="R181" s="231">
        <f>Q181*H181</f>
        <v>0.42297880000000004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139</v>
      </c>
      <c r="AT181" s="233" t="s">
        <v>134</v>
      </c>
      <c r="AU181" s="233" t="s">
        <v>87</v>
      </c>
      <c r="AY181" s="18" t="s">
        <v>132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84</v>
      </c>
      <c r="BK181" s="234">
        <f>ROUND(I181*H181,2)</f>
        <v>0</v>
      </c>
      <c r="BL181" s="18" t="s">
        <v>139</v>
      </c>
      <c r="BM181" s="233" t="s">
        <v>251</v>
      </c>
    </row>
    <row r="182" s="15" customFormat="1">
      <c r="A182" s="15"/>
      <c r="B182" s="258"/>
      <c r="C182" s="259"/>
      <c r="D182" s="237" t="s">
        <v>141</v>
      </c>
      <c r="E182" s="260" t="s">
        <v>30</v>
      </c>
      <c r="F182" s="261" t="s">
        <v>222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141</v>
      </c>
      <c r="AU182" s="267" t="s">
        <v>87</v>
      </c>
      <c r="AV182" s="15" t="s">
        <v>84</v>
      </c>
      <c r="AW182" s="15" t="s">
        <v>37</v>
      </c>
      <c r="AX182" s="15" t="s">
        <v>76</v>
      </c>
      <c r="AY182" s="267" t="s">
        <v>132</v>
      </c>
    </row>
    <row r="183" s="13" customFormat="1">
      <c r="A183" s="13"/>
      <c r="B183" s="235"/>
      <c r="C183" s="236"/>
      <c r="D183" s="237" t="s">
        <v>141</v>
      </c>
      <c r="E183" s="238" t="s">
        <v>30</v>
      </c>
      <c r="F183" s="239" t="s">
        <v>252</v>
      </c>
      <c r="G183" s="236"/>
      <c r="H183" s="240">
        <v>0.186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141</v>
      </c>
      <c r="AU183" s="246" t="s">
        <v>87</v>
      </c>
      <c r="AV183" s="13" t="s">
        <v>87</v>
      </c>
      <c r="AW183" s="13" t="s">
        <v>37</v>
      </c>
      <c r="AX183" s="13" t="s">
        <v>76</v>
      </c>
      <c r="AY183" s="246" t="s">
        <v>132</v>
      </c>
    </row>
    <row r="184" s="13" customFormat="1">
      <c r="A184" s="13"/>
      <c r="B184" s="235"/>
      <c r="C184" s="236"/>
      <c r="D184" s="237" t="s">
        <v>141</v>
      </c>
      <c r="E184" s="238" t="s">
        <v>30</v>
      </c>
      <c r="F184" s="239" t="s">
        <v>253</v>
      </c>
      <c r="G184" s="236"/>
      <c r="H184" s="240">
        <v>0.20000000000000001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141</v>
      </c>
      <c r="AU184" s="246" t="s">
        <v>87</v>
      </c>
      <c r="AV184" s="13" t="s">
        <v>87</v>
      </c>
      <c r="AW184" s="13" t="s">
        <v>37</v>
      </c>
      <c r="AX184" s="13" t="s">
        <v>76</v>
      </c>
      <c r="AY184" s="246" t="s">
        <v>132</v>
      </c>
    </row>
    <row r="185" s="14" customFormat="1">
      <c r="A185" s="14"/>
      <c r="B185" s="247"/>
      <c r="C185" s="248"/>
      <c r="D185" s="237" t="s">
        <v>141</v>
      </c>
      <c r="E185" s="249" t="s">
        <v>30</v>
      </c>
      <c r="F185" s="250" t="s">
        <v>143</v>
      </c>
      <c r="G185" s="248"/>
      <c r="H185" s="251">
        <v>0.38600000000000001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141</v>
      </c>
      <c r="AU185" s="257" t="s">
        <v>87</v>
      </c>
      <c r="AV185" s="14" t="s">
        <v>139</v>
      </c>
      <c r="AW185" s="14" t="s">
        <v>37</v>
      </c>
      <c r="AX185" s="14" t="s">
        <v>84</v>
      </c>
      <c r="AY185" s="257" t="s">
        <v>132</v>
      </c>
    </row>
    <row r="186" s="2" customFormat="1" ht="16.5" customHeight="1">
      <c r="A186" s="40"/>
      <c r="B186" s="41"/>
      <c r="C186" s="222" t="s">
        <v>254</v>
      </c>
      <c r="D186" s="222" t="s">
        <v>134</v>
      </c>
      <c r="E186" s="223" t="s">
        <v>255</v>
      </c>
      <c r="F186" s="224" t="s">
        <v>256</v>
      </c>
      <c r="G186" s="225" t="s">
        <v>194</v>
      </c>
      <c r="H186" s="226">
        <v>1.0840000000000001</v>
      </c>
      <c r="I186" s="227"/>
      <c r="J186" s="228">
        <f>ROUND(I186*H186,2)</f>
        <v>0</v>
      </c>
      <c r="K186" s="224" t="s">
        <v>138</v>
      </c>
      <c r="L186" s="46"/>
      <c r="M186" s="229" t="s">
        <v>30</v>
      </c>
      <c r="N186" s="230" t="s">
        <v>47</v>
      </c>
      <c r="O186" s="86"/>
      <c r="P186" s="231">
        <f>O186*H186</f>
        <v>0</v>
      </c>
      <c r="Q186" s="231">
        <v>1.03003</v>
      </c>
      <c r="R186" s="231">
        <f>Q186*H186</f>
        <v>1.1165525200000002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139</v>
      </c>
      <c r="AT186" s="233" t="s">
        <v>134</v>
      </c>
      <c r="AU186" s="233" t="s">
        <v>87</v>
      </c>
      <c r="AY186" s="18" t="s">
        <v>132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139</v>
      </c>
      <c r="BM186" s="233" t="s">
        <v>257</v>
      </c>
    </row>
    <row r="187" s="15" customFormat="1">
      <c r="A187" s="15"/>
      <c r="B187" s="258"/>
      <c r="C187" s="259"/>
      <c r="D187" s="237" t="s">
        <v>141</v>
      </c>
      <c r="E187" s="260" t="s">
        <v>30</v>
      </c>
      <c r="F187" s="261" t="s">
        <v>222</v>
      </c>
      <c r="G187" s="259"/>
      <c r="H187" s="260" t="s">
        <v>30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141</v>
      </c>
      <c r="AU187" s="267" t="s">
        <v>87</v>
      </c>
      <c r="AV187" s="15" t="s">
        <v>84</v>
      </c>
      <c r="AW187" s="15" t="s">
        <v>37</v>
      </c>
      <c r="AX187" s="15" t="s">
        <v>76</v>
      </c>
      <c r="AY187" s="267" t="s">
        <v>132</v>
      </c>
    </row>
    <row r="188" s="15" customFormat="1">
      <c r="A188" s="15"/>
      <c r="B188" s="258"/>
      <c r="C188" s="259"/>
      <c r="D188" s="237" t="s">
        <v>141</v>
      </c>
      <c r="E188" s="260" t="s">
        <v>30</v>
      </c>
      <c r="F188" s="261" t="s">
        <v>258</v>
      </c>
      <c r="G188" s="259"/>
      <c r="H188" s="260" t="s">
        <v>30</v>
      </c>
      <c r="I188" s="262"/>
      <c r="J188" s="259"/>
      <c r="K188" s="259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141</v>
      </c>
      <c r="AU188" s="267" t="s">
        <v>87</v>
      </c>
      <c r="AV188" s="15" t="s">
        <v>84</v>
      </c>
      <c r="AW188" s="15" t="s">
        <v>37</v>
      </c>
      <c r="AX188" s="15" t="s">
        <v>76</v>
      </c>
      <c r="AY188" s="267" t="s">
        <v>132</v>
      </c>
    </row>
    <row r="189" s="13" customFormat="1">
      <c r="A189" s="13"/>
      <c r="B189" s="235"/>
      <c r="C189" s="236"/>
      <c r="D189" s="237" t="s">
        <v>141</v>
      </c>
      <c r="E189" s="238" t="s">
        <v>30</v>
      </c>
      <c r="F189" s="239" t="s">
        <v>259</v>
      </c>
      <c r="G189" s="236"/>
      <c r="H189" s="240">
        <v>0.114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141</v>
      </c>
      <c r="AU189" s="246" t="s">
        <v>87</v>
      </c>
      <c r="AV189" s="13" t="s">
        <v>87</v>
      </c>
      <c r="AW189" s="13" t="s">
        <v>37</v>
      </c>
      <c r="AX189" s="13" t="s">
        <v>76</v>
      </c>
      <c r="AY189" s="246" t="s">
        <v>132</v>
      </c>
    </row>
    <row r="190" s="13" customFormat="1">
      <c r="A190" s="13"/>
      <c r="B190" s="235"/>
      <c r="C190" s="236"/>
      <c r="D190" s="237" t="s">
        <v>141</v>
      </c>
      <c r="E190" s="238" t="s">
        <v>30</v>
      </c>
      <c r="F190" s="239" t="s">
        <v>260</v>
      </c>
      <c r="G190" s="236"/>
      <c r="H190" s="240">
        <v>0.54800000000000004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141</v>
      </c>
      <c r="AU190" s="246" t="s">
        <v>87</v>
      </c>
      <c r="AV190" s="13" t="s">
        <v>87</v>
      </c>
      <c r="AW190" s="13" t="s">
        <v>37</v>
      </c>
      <c r="AX190" s="13" t="s">
        <v>76</v>
      </c>
      <c r="AY190" s="246" t="s">
        <v>132</v>
      </c>
    </row>
    <row r="191" s="13" customFormat="1">
      <c r="A191" s="13"/>
      <c r="B191" s="235"/>
      <c r="C191" s="236"/>
      <c r="D191" s="237" t="s">
        <v>141</v>
      </c>
      <c r="E191" s="238" t="s">
        <v>30</v>
      </c>
      <c r="F191" s="239" t="s">
        <v>261</v>
      </c>
      <c r="G191" s="236"/>
      <c r="H191" s="240">
        <v>0.42199999999999999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141</v>
      </c>
      <c r="AU191" s="246" t="s">
        <v>87</v>
      </c>
      <c r="AV191" s="13" t="s">
        <v>87</v>
      </c>
      <c r="AW191" s="13" t="s">
        <v>37</v>
      </c>
      <c r="AX191" s="13" t="s">
        <v>76</v>
      </c>
      <c r="AY191" s="246" t="s">
        <v>132</v>
      </c>
    </row>
    <row r="192" s="14" customFormat="1">
      <c r="A192" s="14"/>
      <c r="B192" s="247"/>
      <c r="C192" s="248"/>
      <c r="D192" s="237" t="s">
        <v>141</v>
      </c>
      <c r="E192" s="249" t="s">
        <v>30</v>
      </c>
      <c r="F192" s="250" t="s">
        <v>143</v>
      </c>
      <c r="G192" s="248"/>
      <c r="H192" s="251">
        <v>1.0840000000000001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141</v>
      </c>
      <c r="AU192" s="257" t="s">
        <v>87</v>
      </c>
      <c r="AV192" s="14" t="s">
        <v>139</v>
      </c>
      <c r="AW192" s="14" t="s">
        <v>37</v>
      </c>
      <c r="AX192" s="14" t="s">
        <v>84</v>
      </c>
      <c r="AY192" s="257" t="s">
        <v>132</v>
      </c>
    </row>
    <row r="193" s="2" customFormat="1" ht="21.75" customHeight="1">
      <c r="A193" s="40"/>
      <c r="B193" s="41"/>
      <c r="C193" s="222" t="s">
        <v>7</v>
      </c>
      <c r="D193" s="222" t="s">
        <v>134</v>
      </c>
      <c r="E193" s="223" t="s">
        <v>262</v>
      </c>
      <c r="F193" s="224" t="s">
        <v>263</v>
      </c>
      <c r="G193" s="225" t="s">
        <v>264</v>
      </c>
      <c r="H193" s="226">
        <v>13.199999999999999</v>
      </c>
      <c r="I193" s="227"/>
      <c r="J193" s="228">
        <f>ROUND(I193*H193,2)</f>
        <v>0</v>
      </c>
      <c r="K193" s="224" t="s">
        <v>138</v>
      </c>
      <c r="L193" s="46"/>
      <c r="M193" s="229" t="s">
        <v>30</v>
      </c>
      <c r="N193" s="230" t="s">
        <v>47</v>
      </c>
      <c r="O193" s="86"/>
      <c r="P193" s="231">
        <f>O193*H193</f>
        <v>0</v>
      </c>
      <c r="Q193" s="231">
        <v>0.00048000000000000001</v>
      </c>
      <c r="R193" s="231">
        <f>Q193*H193</f>
        <v>0.0063359999999999996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139</v>
      </c>
      <c r="AT193" s="233" t="s">
        <v>134</v>
      </c>
      <c r="AU193" s="233" t="s">
        <v>87</v>
      </c>
      <c r="AY193" s="18" t="s">
        <v>132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84</v>
      </c>
      <c r="BK193" s="234">
        <f>ROUND(I193*H193,2)</f>
        <v>0</v>
      </c>
      <c r="BL193" s="18" t="s">
        <v>139</v>
      </c>
      <c r="BM193" s="233" t="s">
        <v>265</v>
      </c>
    </row>
    <row r="194" s="15" customFormat="1">
      <c r="A194" s="15"/>
      <c r="B194" s="258"/>
      <c r="C194" s="259"/>
      <c r="D194" s="237" t="s">
        <v>141</v>
      </c>
      <c r="E194" s="260" t="s">
        <v>30</v>
      </c>
      <c r="F194" s="261" t="s">
        <v>154</v>
      </c>
      <c r="G194" s="259"/>
      <c r="H194" s="260" t="s">
        <v>30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141</v>
      </c>
      <c r="AU194" s="267" t="s">
        <v>87</v>
      </c>
      <c r="AV194" s="15" t="s">
        <v>84</v>
      </c>
      <c r="AW194" s="15" t="s">
        <v>37</v>
      </c>
      <c r="AX194" s="15" t="s">
        <v>76</v>
      </c>
      <c r="AY194" s="267" t="s">
        <v>132</v>
      </c>
    </row>
    <row r="195" s="13" customFormat="1">
      <c r="A195" s="13"/>
      <c r="B195" s="235"/>
      <c r="C195" s="236"/>
      <c r="D195" s="237" t="s">
        <v>141</v>
      </c>
      <c r="E195" s="238" t="s">
        <v>30</v>
      </c>
      <c r="F195" s="239" t="s">
        <v>266</v>
      </c>
      <c r="G195" s="236"/>
      <c r="H195" s="240">
        <v>13.199999999999999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141</v>
      </c>
      <c r="AU195" s="246" t="s">
        <v>87</v>
      </c>
      <c r="AV195" s="13" t="s">
        <v>87</v>
      </c>
      <c r="AW195" s="13" t="s">
        <v>37</v>
      </c>
      <c r="AX195" s="13" t="s">
        <v>76</v>
      </c>
      <c r="AY195" s="246" t="s">
        <v>132</v>
      </c>
    </row>
    <row r="196" s="14" customFormat="1">
      <c r="A196" s="14"/>
      <c r="B196" s="247"/>
      <c r="C196" s="248"/>
      <c r="D196" s="237" t="s">
        <v>141</v>
      </c>
      <c r="E196" s="249" t="s">
        <v>30</v>
      </c>
      <c r="F196" s="250" t="s">
        <v>143</v>
      </c>
      <c r="G196" s="248"/>
      <c r="H196" s="251">
        <v>13.199999999999999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141</v>
      </c>
      <c r="AU196" s="257" t="s">
        <v>87</v>
      </c>
      <c r="AV196" s="14" t="s">
        <v>139</v>
      </c>
      <c r="AW196" s="14" t="s">
        <v>37</v>
      </c>
      <c r="AX196" s="14" t="s">
        <v>84</v>
      </c>
      <c r="AY196" s="257" t="s">
        <v>132</v>
      </c>
    </row>
    <row r="197" s="12" customFormat="1" ht="22.8" customHeight="1">
      <c r="A197" s="12"/>
      <c r="B197" s="206"/>
      <c r="C197" s="207"/>
      <c r="D197" s="208" t="s">
        <v>75</v>
      </c>
      <c r="E197" s="220" t="s">
        <v>139</v>
      </c>
      <c r="F197" s="220" t="s">
        <v>267</v>
      </c>
      <c r="G197" s="207"/>
      <c r="H197" s="207"/>
      <c r="I197" s="210"/>
      <c r="J197" s="221">
        <f>BK197</f>
        <v>0</v>
      </c>
      <c r="K197" s="207"/>
      <c r="L197" s="212"/>
      <c r="M197" s="213"/>
      <c r="N197" s="214"/>
      <c r="O197" s="214"/>
      <c r="P197" s="215">
        <f>SUM(P198:P213)</f>
        <v>0</v>
      </c>
      <c r="Q197" s="214"/>
      <c r="R197" s="215">
        <f>SUM(R198:R213)</f>
        <v>71.144959999999998</v>
      </c>
      <c r="S197" s="214"/>
      <c r="T197" s="216">
        <f>SUM(T198:T213)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7" t="s">
        <v>84</v>
      </c>
      <c r="AT197" s="218" t="s">
        <v>75</v>
      </c>
      <c r="AU197" s="218" t="s">
        <v>84</v>
      </c>
      <c r="AY197" s="217" t="s">
        <v>132</v>
      </c>
      <c r="BK197" s="219">
        <f>SUM(BK198:BK213)</f>
        <v>0</v>
      </c>
    </row>
    <row r="198" s="2" customFormat="1" ht="16.5" customHeight="1">
      <c r="A198" s="40"/>
      <c r="B198" s="41"/>
      <c r="C198" s="222" t="s">
        <v>268</v>
      </c>
      <c r="D198" s="222" t="s">
        <v>134</v>
      </c>
      <c r="E198" s="223" t="s">
        <v>269</v>
      </c>
      <c r="F198" s="224" t="s">
        <v>270</v>
      </c>
      <c r="G198" s="225" t="s">
        <v>271</v>
      </c>
      <c r="H198" s="226">
        <v>10</v>
      </c>
      <c r="I198" s="227"/>
      <c r="J198" s="228">
        <f>ROUND(I198*H198,2)</f>
        <v>0</v>
      </c>
      <c r="K198" s="224" t="s">
        <v>138</v>
      </c>
      <c r="L198" s="46"/>
      <c r="M198" s="229" t="s">
        <v>30</v>
      </c>
      <c r="N198" s="230" t="s">
        <v>47</v>
      </c>
      <c r="O198" s="86"/>
      <c r="P198" s="231">
        <f>O198*H198</f>
        <v>0</v>
      </c>
      <c r="Q198" s="231">
        <v>0.00165</v>
      </c>
      <c r="R198" s="231">
        <f>Q198*H198</f>
        <v>0.016500000000000001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139</v>
      </c>
      <c r="AT198" s="233" t="s">
        <v>134</v>
      </c>
      <c r="AU198" s="233" t="s">
        <v>87</v>
      </c>
      <c r="AY198" s="18" t="s">
        <v>132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8" t="s">
        <v>84</v>
      </c>
      <c r="BK198" s="234">
        <f>ROUND(I198*H198,2)</f>
        <v>0</v>
      </c>
      <c r="BL198" s="18" t="s">
        <v>139</v>
      </c>
      <c r="BM198" s="233" t="s">
        <v>272</v>
      </c>
    </row>
    <row r="199" s="15" customFormat="1">
      <c r="A199" s="15"/>
      <c r="B199" s="258"/>
      <c r="C199" s="259"/>
      <c r="D199" s="237" t="s">
        <v>141</v>
      </c>
      <c r="E199" s="260" t="s">
        <v>30</v>
      </c>
      <c r="F199" s="261" t="s">
        <v>154</v>
      </c>
      <c r="G199" s="259"/>
      <c r="H199" s="260" t="s">
        <v>30</v>
      </c>
      <c r="I199" s="262"/>
      <c r="J199" s="259"/>
      <c r="K199" s="259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141</v>
      </c>
      <c r="AU199" s="267" t="s">
        <v>87</v>
      </c>
      <c r="AV199" s="15" t="s">
        <v>84</v>
      </c>
      <c r="AW199" s="15" t="s">
        <v>37</v>
      </c>
      <c r="AX199" s="15" t="s">
        <v>76</v>
      </c>
      <c r="AY199" s="267" t="s">
        <v>132</v>
      </c>
    </row>
    <row r="200" s="13" customFormat="1">
      <c r="A200" s="13"/>
      <c r="B200" s="235"/>
      <c r="C200" s="236"/>
      <c r="D200" s="237" t="s">
        <v>141</v>
      </c>
      <c r="E200" s="238" t="s">
        <v>30</v>
      </c>
      <c r="F200" s="239" t="s">
        <v>273</v>
      </c>
      <c r="G200" s="236"/>
      <c r="H200" s="240">
        <v>10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141</v>
      </c>
      <c r="AU200" s="246" t="s">
        <v>87</v>
      </c>
      <c r="AV200" s="13" t="s">
        <v>87</v>
      </c>
      <c r="AW200" s="13" t="s">
        <v>37</v>
      </c>
      <c r="AX200" s="13" t="s">
        <v>76</v>
      </c>
      <c r="AY200" s="246" t="s">
        <v>132</v>
      </c>
    </row>
    <row r="201" s="14" customFormat="1">
      <c r="A201" s="14"/>
      <c r="B201" s="247"/>
      <c r="C201" s="248"/>
      <c r="D201" s="237" t="s">
        <v>141</v>
      </c>
      <c r="E201" s="249" t="s">
        <v>30</v>
      </c>
      <c r="F201" s="250" t="s">
        <v>143</v>
      </c>
      <c r="G201" s="248"/>
      <c r="H201" s="251">
        <v>10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141</v>
      </c>
      <c r="AU201" s="257" t="s">
        <v>87</v>
      </c>
      <c r="AV201" s="14" t="s">
        <v>139</v>
      </c>
      <c r="AW201" s="14" t="s">
        <v>37</v>
      </c>
      <c r="AX201" s="14" t="s">
        <v>84</v>
      </c>
      <c r="AY201" s="257" t="s">
        <v>132</v>
      </c>
    </row>
    <row r="202" s="2" customFormat="1" ht="16.5" customHeight="1">
      <c r="A202" s="40"/>
      <c r="B202" s="41"/>
      <c r="C202" s="268" t="s">
        <v>274</v>
      </c>
      <c r="D202" s="268" t="s">
        <v>199</v>
      </c>
      <c r="E202" s="269" t="s">
        <v>275</v>
      </c>
      <c r="F202" s="270" t="s">
        <v>276</v>
      </c>
      <c r="G202" s="271" t="s">
        <v>271</v>
      </c>
      <c r="H202" s="272">
        <v>10.1</v>
      </c>
      <c r="I202" s="273"/>
      <c r="J202" s="274">
        <f>ROUND(I202*H202,2)</f>
        <v>0</v>
      </c>
      <c r="K202" s="270" t="s">
        <v>138</v>
      </c>
      <c r="L202" s="275"/>
      <c r="M202" s="276" t="s">
        <v>30</v>
      </c>
      <c r="N202" s="277" t="s">
        <v>47</v>
      </c>
      <c r="O202" s="86"/>
      <c r="P202" s="231">
        <f>O202*H202</f>
        <v>0</v>
      </c>
      <c r="Q202" s="231">
        <v>0.040000000000000001</v>
      </c>
      <c r="R202" s="231">
        <f>Q202*H202</f>
        <v>0.40399999999999997</v>
      </c>
      <c r="S202" s="231">
        <v>0</v>
      </c>
      <c r="T202" s="23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180</v>
      </c>
      <c r="AT202" s="233" t="s">
        <v>199</v>
      </c>
      <c r="AU202" s="233" t="s">
        <v>87</v>
      </c>
      <c r="AY202" s="18" t="s">
        <v>132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84</v>
      </c>
      <c r="BK202" s="234">
        <f>ROUND(I202*H202,2)</f>
        <v>0</v>
      </c>
      <c r="BL202" s="18" t="s">
        <v>139</v>
      </c>
      <c r="BM202" s="233" t="s">
        <v>277</v>
      </c>
    </row>
    <row r="203" s="15" customFormat="1">
      <c r="A203" s="15"/>
      <c r="B203" s="258"/>
      <c r="C203" s="259"/>
      <c r="D203" s="237" t="s">
        <v>141</v>
      </c>
      <c r="E203" s="260" t="s">
        <v>30</v>
      </c>
      <c r="F203" s="261" t="s">
        <v>154</v>
      </c>
      <c r="G203" s="259"/>
      <c r="H203" s="260" t="s">
        <v>30</v>
      </c>
      <c r="I203" s="262"/>
      <c r="J203" s="259"/>
      <c r="K203" s="259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141</v>
      </c>
      <c r="AU203" s="267" t="s">
        <v>87</v>
      </c>
      <c r="AV203" s="15" t="s">
        <v>84</v>
      </c>
      <c r="AW203" s="15" t="s">
        <v>37</v>
      </c>
      <c r="AX203" s="15" t="s">
        <v>76</v>
      </c>
      <c r="AY203" s="267" t="s">
        <v>132</v>
      </c>
    </row>
    <row r="204" s="13" customFormat="1">
      <c r="A204" s="13"/>
      <c r="B204" s="235"/>
      <c r="C204" s="236"/>
      <c r="D204" s="237" t="s">
        <v>141</v>
      </c>
      <c r="E204" s="238" t="s">
        <v>30</v>
      </c>
      <c r="F204" s="239" t="s">
        <v>278</v>
      </c>
      <c r="G204" s="236"/>
      <c r="H204" s="240">
        <v>10.1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141</v>
      </c>
      <c r="AU204" s="246" t="s">
        <v>87</v>
      </c>
      <c r="AV204" s="13" t="s">
        <v>87</v>
      </c>
      <c r="AW204" s="13" t="s">
        <v>37</v>
      </c>
      <c r="AX204" s="13" t="s">
        <v>76</v>
      </c>
      <c r="AY204" s="246" t="s">
        <v>132</v>
      </c>
    </row>
    <row r="205" s="14" customFormat="1">
      <c r="A205" s="14"/>
      <c r="B205" s="247"/>
      <c r="C205" s="248"/>
      <c r="D205" s="237" t="s">
        <v>141</v>
      </c>
      <c r="E205" s="249" t="s">
        <v>30</v>
      </c>
      <c r="F205" s="250" t="s">
        <v>143</v>
      </c>
      <c r="G205" s="248"/>
      <c r="H205" s="251">
        <v>10.1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141</v>
      </c>
      <c r="AU205" s="257" t="s">
        <v>87</v>
      </c>
      <c r="AV205" s="14" t="s">
        <v>139</v>
      </c>
      <c r="AW205" s="14" t="s">
        <v>37</v>
      </c>
      <c r="AX205" s="14" t="s">
        <v>84</v>
      </c>
      <c r="AY205" s="257" t="s">
        <v>132</v>
      </c>
    </row>
    <row r="206" s="2" customFormat="1" ht="21.75" customHeight="1">
      <c r="A206" s="40"/>
      <c r="B206" s="41"/>
      <c r="C206" s="222" t="s">
        <v>279</v>
      </c>
      <c r="D206" s="222" t="s">
        <v>134</v>
      </c>
      <c r="E206" s="223" t="s">
        <v>280</v>
      </c>
      <c r="F206" s="224" t="s">
        <v>281</v>
      </c>
      <c r="G206" s="225" t="s">
        <v>158</v>
      </c>
      <c r="H206" s="226">
        <v>0.85799999999999998</v>
      </c>
      <c r="I206" s="227"/>
      <c r="J206" s="228">
        <f>ROUND(I206*H206,2)</f>
        <v>0</v>
      </c>
      <c r="K206" s="224" t="s">
        <v>138</v>
      </c>
      <c r="L206" s="46"/>
      <c r="M206" s="229" t="s">
        <v>30</v>
      </c>
      <c r="N206" s="230" t="s">
        <v>47</v>
      </c>
      <c r="O206" s="86"/>
      <c r="P206" s="231">
        <f>O206*H206</f>
        <v>0</v>
      </c>
      <c r="Q206" s="231">
        <v>1.8700000000000001</v>
      </c>
      <c r="R206" s="231">
        <f>Q206*H206</f>
        <v>1.60446</v>
      </c>
      <c r="S206" s="231">
        <v>0</v>
      </c>
      <c r="T206" s="23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3" t="s">
        <v>139</v>
      </c>
      <c r="AT206" s="233" t="s">
        <v>134</v>
      </c>
      <c r="AU206" s="233" t="s">
        <v>87</v>
      </c>
      <c r="AY206" s="18" t="s">
        <v>132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84</v>
      </c>
      <c r="BK206" s="234">
        <f>ROUND(I206*H206,2)</f>
        <v>0</v>
      </c>
      <c r="BL206" s="18" t="s">
        <v>139</v>
      </c>
      <c r="BM206" s="233" t="s">
        <v>282</v>
      </c>
    </row>
    <row r="207" s="15" customFormat="1">
      <c r="A207" s="15"/>
      <c r="B207" s="258"/>
      <c r="C207" s="259"/>
      <c r="D207" s="237" t="s">
        <v>141</v>
      </c>
      <c r="E207" s="260" t="s">
        <v>30</v>
      </c>
      <c r="F207" s="261" t="s">
        <v>154</v>
      </c>
      <c r="G207" s="259"/>
      <c r="H207" s="260" t="s">
        <v>30</v>
      </c>
      <c r="I207" s="262"/>
      <c r="J207" s="259"/>
      <c r="K207" s="259"/>
      <c r="L207" s="263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7" t="s">
        <v>141</v>
      </c>
      <c r="AU207" s="267" t="s">
        <v>87</v>
      </c>
      <c r="AV207" s="15" t="s">
        <v>84</v>
      </c>
      <c r="AW207" s="15" t="s">
        <v>37</v>
      </c>
      <c r="AX207" s="15" t="s">
        <v>76</v>
      </c>
      <c r="AY207" s="267" t="s">
        <v>132</v>
      </c>
    </row>
    <row r="208" s="13" customFormat="1">
      <c r="A208" s="13"/>
      <c r="B208" s="235"/>
      <c r="C208" s="236"/>
      <c r="D208" s="237" t="s">
        <v>141</v>
      </c>
      <c r="E208" s="238" t="s">
        <v>30</v>
      </c>
      <c r="F208" s="239" t="s">
        <v>283</v>
      </c>
      <c r="G208" s="236"/>
      <c r="H208" s="240">
        <v>0.85799999999999998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141</v>
      </c>
      <c r="AU208" s="246" t="s">
        <v>87</v>
      </c>
      <c r="AV208" s="13" t="s">
        <v>87</v>
      </c>
      <c r="AW208" s="13" t="s">
        <v>37</v>
      </c>
      <c r="AX208" s="13" t="s">
        <v>76</v>
      </c>
      <c r="AY208" s="246" t="s">
        <v>132</v>
      </c>
    </row>
    <row r="209" s="14" customFormat="1">
      <c r="A209" s="14"/>
      <c r="B209" s="247"/>
      <c r="C209" s="248"/>
      <c r="D209" s="237" t="s">
        <v>141</v>
      </c>
      <c r="E209" s="249" t="s">
        <v>30</v>
      </c>
      <c r="F209" s="250" t="s">
        <v>143</v>
      </c>
      <c r="G209" s="248"/>
      <c r="H209" s="251">
        <v>0.85799999999999998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141</v>
      </c>
      <c r="AU209" s="257" t="s">
        <v>87</v>
      </c>
      <c r="AV209" s="14" t="s">
        <v>139</v>
      </c>
      <c r="AW209" s="14" t="s">
        <v>37</v>
      </c>
      <c r="AX209" s="14" t="s">
        <v>84</v>
      </c>
      <c r="AY209" s="257" t="s">
        <v>132</v>
      </c>
    </row>
    <row r="210" s="2" customFormat="1" ht="16.5" customHeight="1">
      <c r="A210" s="40"/>
      <c r="B210" s="41"/>
      <c r="C210" s="222" t="s">
        <v>284</v>
      </c>
      <c r="D210" s="222" t="s">
        <v>134</v>
      </c>
      <c r="E210" s="223" t="s">
        <v>285</v>
      </c>
      <c r="F210" s="224" t="s">
        <v>286</v>
      </c>
      <c r="G210" s="225" t="s">
        <v>158</v>
      </c>
      <c r="H210" s="226">
        <v>32</v>
      </c>
      <c r="I210" s="227"/>
      <c r="J210" s="228">
        <f>ROUND(I210*H210,2)</f>
        <v>0</v>
      </c>
      <c r="K210" s="224" t="s">
        <v>138</v>
      </c>
      <c r="L210" s="46"/>
      <c r="M210" s="229" t="s">
        <v>30</v>
      </c>
      <c r="N210" s="230" t="s">
        <v>47</v>
      </c>
      <c r="O210" s="86"/>
      <c r="P210" s="231">
        <f>O210*H210</f>
        <v>0</v>
      </c>
      <c r="Q210" s="231">
        <v>2.1600000000000001</v>
      </c>
      <c r="R210" s="231">
        <f>Q210*H210</f>
        <v>69.120000000000005</v>
      </c>
      <c r="S210" s="231">
        <v>0</v>
      </c>
      <c r="T210" s="23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139</v>
      </c>
      <c r="AT210" s="233" t="s">
        <v>134</v>
      </c>
      <c r="AU210" s="233" t="s">
        <v>87</v>
      </c>
      <c r="AY210" s="18" t="s">
        <v>132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84</v>
      </c>
      <c r="BK210" s="234">
        <f>ROUND(I210*H210,2)</f>
        <v>0</v>
      </c>
      <c r="BL210" s="18" t="s">
        <v>139</v>
      </c>
      <c r="BM210" s="233" t="s">
        <v>287</v>
      </c>
    </row>
    <row r="211" s="15" customFormat="1">
      <c r="A211" s="15"/>
      <c r="B211" s="258"/>
      <c r="C211" s="259"/>
      <c r="D211" s="237" t="s">
        <v>141</v>
      </c>
      <c r="E211" s="260" t="s">
        <v>30</v>
      </c>
      <c r="F211" s="261" t="s">
        <v>154</v>
      </c>
      <c r="G211" s="259"/>
      <c r="H211" s="260" t="s">
        <v>30</v>
      </c>
      <c r="I211" s="262"/>
      <c r="J211" s="259"/>
      <c r="K211" s="259"/>
      <c r="L211" s="263"/>
      <c r="M211" s="264"/>
      <c r="N211" s="265"/>
      <c r="O211" s="265"/>
      <c r="P211" s="265"/>
      <c r="Q211" s="265"/>
      <c r="R211" s="265"/>
      <c r="S211" s="265"/>
      <c r="T211" s="26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7" t="s">
        <v>141</v>
      </c>
      <c r="AU211" s="267" t="s">
        <v>87</v>
      </c>
      <c r="AV211" s="15" t="s">
        <v>84</v>
      </c>
      <c r="AW211" s="15" t="s">
        <v>37</v>
      </c>
      <c r="AX211" s="15" t="s">
        <v>76</v>
      </c>
      <c r="AY211" s="267" t="s">
        <v>132</v>
      </c>
    </row>
    <row r="212" s="13" customFormat="1">
      <c r="A212" s="13"/>
      <c r="B212" s="235"/>
      <c r="C212" s="236"/>
      <c r="D212" s="237" t="s">
        <v>141</v>
      </c>
      <c r="E212" s="238" t="s">
        <v>30</v>
      </c>
      <c r="F212" s="239" t="s">
        <v>288</v>
      </c>
      <c r="G212" s="236"/>
      <c r="H212" s="240">
        <v>32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141</v>
      </c>
      <c r="AU212" s="246" t="s">
        <v>87</v>
      </c>
      <c r="AV212" s="13" t="s">
        <v>87</v>
      </c>
      <c r="AW212" s="13" t="s">
        <v>37</v>
      </c>
      <c r="AX212" s="13" t="s">
        <v>76</v>
      </c>
      <c r="AY212" s="246" t="s">
        <v>132</v>
      </c>
    </row>
    <row r="213" s="14" customFormat="1">
      <c r="A213" s="14"/>
      <c r="B213" s="247"/>
      <c r="C213" s="248"/>
      <c r="D213" s="237" t="s">
        <v>141</v>
      </c>
      <c r="E213" s="249" t="s">
        <v>30</v>
      </c>
      <c r="F213" s="250" t="s">
        <v>143</v>
      </c>
      <c r="G213" s="248"/>
      <c r="H213" s="251">
        <v>32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141</v>
      </c>
      <c r="AU213" s="257" t="s">
        <v>87</v>
      </c>
      <c r="AV213" s="14" t="s">
        <v>139</v>
      </c>
      <c r="AW213" s="14" t="s">
        <v>37</v>
      </c>
      <c r="AX213" s="14" t="s">
        <v>84</v>
      </c>
      <c r="AY213" s="257" t="s">
        <v>132</v>
      </c>
    </row>
    <row r="214" s="12" customFormat="1" ht="22.8" customHeight="1">
      <c r="A214" s="12"/>
      <c r="B214" s="206"/>
      <c r="C214" s="207"/>
      <c r="D214" s="208" t="s">
        <v>75</v>
      </c>
      <c r="E214" s="220" t="s">
        <v>162</v>
      </c>
      <c r="F214" s="220" t="s">
        <v>289</v>
      </c>
      <c r="G214" s="207"/>
      <c r="H214" s="207"/>
      <c r="I214" s="210"/>
      <c r="J214" s="221">
        <f>BK214</f>
        <v>0</v>
      </c>
      <c r="K214" s="207"/>
      <c r="L214" s="212"/>
      <c r="M214" s="213"/>
      <c r="N214" s="214"/>
      <c r="O214" s="214"/>
      <c r="P214" s="215">
        <f>SUM(P215:P219)</f>
        <v>0</v>
      </c>
      <c r="Q214" s="214"/>
      <c r="R214" s="215">
        <f>SUM(R215:R219)</f>
        <v>726.80187000000001</v>
      </c>
      <c r="S214" s="214"/>
      <c r="T214" s="216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7" t="s">
        <v>84</v>
      </c>
      <c r="AT214" s="218" t="s">
        <v>75</v>
      </c>
      <c r="AU214" s="218" t="s">
        <v>84</v>
      </c>
      <c r="AY214" s="217" t="s">
        <v>132</v>
      </c>
      <c r="BK214" s="219">
        <f>SUM(BK215:BK219)</f>
        <v>0</v>
      </c>
    </row>
    <row r="215" s="2" customFormat="1" ht="21.75" customHeight="1">
      <c r="A215" s="40"/>
      <c r="B215" s="41"/>
      <c r="C215" s="222" t="s">
        <v>290</v>
      </c>
      <c r="D215" s="222" t="s">
        <v>134</v>
      </c>
      <c r="E215" s="223" t="s">
        <v>291</v>
      </c>
      <c r="F215" s="224" t="s">
        <v>292</v>
      </c>
      <c r="G215" s="225" t="s">
        <v>152</v>
      </c>
      <c r="H215" s="226">
        <v>1387</v>
      </c>
      <c r="I215" s="227"/>
      <c r="J215" s="228">
        <f>ROUND(I215*H215,2)</f>
        <v>0</v>
      </c>
      <c r="K215" s="224" t="s">
        <v>30</v>
      </c>
      <c r="L215" s="46"/>
      <c r="M215" s="229" t="s">
        <v>30</v>
      </c>
      <c r="N215" s="230" t="s">
        <v>47</v>
      </c>
      <c r="O215" s="86"/>
      <c r="P215" s="231">
        <f>O215*H215</f>
        <v>0</v>
      </c>
      <c r="Q215" s="231">
        <v>0.52400999999999998</v>
      </c>
      <c r="R215" s="231">
        <f>Q215*H215</f>
        <v>726.80187000000001</v>
      </c>
      <c r="S215" s="231">
        <v>0</v>
      </c>
      <c r="T215" s="23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139</v>
      </c>
      <c r="AT215" s="233" t="s">
        <v>134</v>
      </c>
      <c r="AU215" s="233" t="s">
        <v>87</v>
      </c>
      <c r="AY215" s="18" t="s">
        <v>132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84</v>
      </c>
      <c r="BK215" s="234">
        <f>ROUND(I215*H215,2)</f>
        <v>0</v>
      </c>
      <c r="BL215" s="18" t="s">
        <v>139</v>
      </c>
      <c r="BM215" s="233" t="s">
        <v>293</v>
      </c>
    </row>
    <row r="216" s="15" customFormat="1">
      <c r="A216" s="15"/>
      <c r="B216" s="258"/>
      <c r="C216" s="259"/>
      <c r="D216" s="237" t="s">
        <v>141</v>
      </c>
      <c r="E216" s="260" t="s">
        <v>30</v>
      </c>
      <c r="F216" s="261" t="s">
        <v>154</v>
      </c>
      <c r="G216" s="259"/>
      <c r="H216" s="260" t="s">
        <v>30</v>
      </c>
      <c r="I216" s="262"/>
      <c r="J216" s="259"/>
      <c r="K216" s="259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141</v>
      </c>
      <c r="AU216" s="267" t="s">
        <v>87</v>
      </c>
      <c r="AV216" s="15" t="s">
        <v>84</v>
      </c>
      <c r="AW216" s="15" t="s">
        <v>37</v>
      </c>
      <c r="AX216" s="15" t="s">
        <v>76</v>
      </c>
      <c r="AY216" s="267" t="s">
        <v>132</v>
      </c>
    </row>
    <row r="217" s="15" customFormat="1">
      <c r="A217" s="15"/>
      <c r="B217" s="258"/>
      <c r="C217" s="259"/>
      <c r="D217" s="237" t="s">
        <v>141</v>
      </c>
      <c r="E217" s="260" t="s">
        <v>30</v>
      </c>
      <c r="F217" s="261" t="s">
        <v>294</v>
      </c>
      <c r="G217" s="259"/>
      <c r="H217" s="260" t="s">
        <v>30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141</v>
      </c>
      <c r="AU217" s="267" t="s">
        <v>87</v>
      </c>
      <c r="AV217" s="15" t="s">
        <v>84</v>
      </c>
      <c r="AW217" s="15" t="s">
        <v>37</v>
      </c>
      <c r="AX217" s="15" t="s">
        <v>76</v>
      </c>
      <c r="AY217" s="267" t="s">
        <v>132</v>
      </c>
    </row>
    <row r="218" s="13" customFormat="1">
      <c r="A218" s="13"/>
      <c r="B218" s="235"/>
      <c r="C218" s="236"/>
      <c r="D218" s="237" t="s">
        <v>141</v>
      </c>
      <c r="E218" s="238" t="s">
        <v>30</v>
      </c>
      <c r="F218" s="239" t="s">
        <v>295</v>
      </c>
      <c r="G218" s="236"/>
      <c r="H218" s="240">
        <v>1387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141</v>
      </c>
      <c r="AU218" s="246" t="s">
        <v>87</v>
      </c>
      <c r="AV218" s="13" t="s">
        <v>87</v>
      </c>
      <c r="AW218" s="13" t="s">
        <v>37</v>
      </c>
      <c r="AX218" s="13" t="s">
        <v>76</v>
      </c>
      <c r="AY218" s="246" t="s">
        <v>132</v>
      </c>
    </row>
    <row r="219" s="14" customFormat="1">
      <c r="A219" s="14"/>
      <c r="B219" s="247"/>
      <c r="C219" s="248"/>
      <c r="D219" s="237" t="s">
        <v>141</v>
      </c>
      <c r="E219" s="249" t="s">
        <v>30</v>
      </c>
      <c r="F219" s="250" t="s">
        <v>143</v>
      </c>
      <c r="G219" s="248"/>
      <c r="H219" s="251">
        <v>1387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141</v>
      </c>
      <c r="AU219" s="257" t="s">
        <v>87</v>
      </c>
      <c r="AV219" s="14" t="s">
        <v>139</v>
      </c>
      <c r="AW219" s="14" t="s">
        <v>37</v>
      </c>
      <c r="AX219" s="14" t="s">
        <v>84</v>
      </c>
      <c r="AY219" s="257" t="s">
        <v>132</v>
      </c>
    </row>
    <row r="220" s="12" customFormat="1" ht="22.8" customHeight="1">
      <c r="A220" s="12"/>
      <c r="B220" s="206"/>
      <c r="C220" s="207"/>
      <c r="D220" s="208" t="s">
        <v>75</v>
      </c>
      <c r="E220" s="220" t="s">
        <v>180</v>
      </c>
      <c r="F220" s="220" t="s">
        <v>296</v>
      </c>
      <c r="G220" s="207"/>
      <c r="H220" s="207"/>
      <c r="I220" s="210"/>
      <c r="J220" s="221">
        <f>BK220</f>
        <v>0</v>
      </c>
      <c r="K220" s="207"/>
      <c r="L220" s="212"/>
      <c r="M220" s="213"/>
      <c r="N220" s="214"/>
      <c r="O220" s="214"/>
      <c r="P220" s="215">
        <f>SUM(P221:P232)</f>
        <v>0</v>
      </c>
      <c r="Q220" s="214"/>
      <c r="R220" s="215">
        <f>SUM(R221:R232)</f>
        <v>12.3726225</v>
      </c>
      <c r="S220" s="214"/>
      <c r="T220" s="216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7" t="s">
        <v>84</v>
      </c>
      <c r="AT220" s="218" t="s">
        <v>75</v>
      </c>
      <c r="AU220" s="218" t="s">
        <v>84</v>
      </c>
      <c r="AY220" s="217" t="s">
        <v>132</v>
      </c>
      <c r="BK220" s="219">
        <f>SUM(BK221:BK232)</f>
        <v>0</v>
      </c>
    </row>
    <row r="221" s="2" customFormat="1" ht="21.75" customHeight="1">
      <c r="A221" s="40"/>
      <c r="B221" s="41"/>
      <c r="C221" s="222" t="s">
        <v>297</v>
      </c>
      <c r="D221" s="222" t="s">
        <v>134</v>
      </c>
      <c r="E221" s="223" t="s">
        <v>298</v>
      </c>
      <c r="F221" s="224" t="s">
        <v>299</v>
      </c>
      <c r="G221" s="225" t="s">
        <v>264</v>
      </c>
      <c r="H221" s="226">
        <v>11.25</v>
      </c>
      <c r="I221" s="227"/>
      <c r="J221" s="228">
        <f>ROUND(I221*H221,2)</f>
        <v>0</v>
      </c>
      <c r="K221" s="224" t="s">
        <v>138</v>
      </c>
      <c r="L221" s="46"/>
      <c r="M221" s="229" t="s">
        <v>30</v>
      </c>
      <c r="N221" s="230" t="s">
        <v>47</v>
      </c>
      <c r="O221" s="86"/>
      <c r="P221" s="231">
        <f>O221*H221</f>
        <v>0</v>
      </c>
      <c r="Q221" s="231">
        <v>1.0000000000000001E-05</v>
      </c>
      <c r="R221" s="231">
        <f>Q221*H221</f>
        <v>0.00011250000000000001</v>
      </c>
      <c r="S221" s="231">
        <v>0</v>
      </c>
      <c r="T221" s="23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3" t="s">
        <v>139</v>
      </c>
      <c r="AT221" s="233" t="s">
        <v>134</v>
      </c>
      <c r="AU221" s="233" t="s">
        <v>87</v>
      </c>
      <c r="AY221" s="18" t="s">
        <v>132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84</v>
      </c>
      <c r="BK221" s="234">
        <f>ROUND(I221*H221,2)</f>
        <v>0</v>
      </c>
      <c r="BL221" s="18" t="s">
        <v>139</v>
      </c>
      <c r="BM221" s="233" t="s">
        <v>300</v>
      </c>
    </row>
    <row r="222" s="15" customFormat="1">
      <c r="A222" s="15"/>
      <c r="B222" s="258"/>
      <c r="C222" s="259"/>
      <c r="D222" s="237" t="s">
        <v>141</v>
      </c>
      <c r="E222" s="260" t="s">
        <v>30</v>
      </c>
      <c r="F222" s="261" t="s">
        <v>154</v>
      </c>
      <c r="G222" s="259"/>
      <c r="H222" s="260" t="s">
        <v>30</v>
      </c>
      <c r="I222" s="262"/>
      <c r="J222" s="259"/>
      <c r="K222" s="259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141</v>
      </c>
      <c r="AU222" s="267" t="s">
        <v>87</v>
      </c>
      <c r="AV222" s="15" t="s">
        <v>84</v>
      </c>
      <c r="AW222" s="15" t="s">
        <v>37</v>
      </c>
      <c r="AX222" s="15" t="s">
        <v>76</v>
      </c>
      <c r="AY222" s="267" t="s">
        <v>132</v>
      </c>
    </row>
    <row r="223" s="13" customFormat="1">
      <c r="A223" s="13"/>
      <c r="B223" s="235"/>
      <c r="C223" s="236"/>
      <c r="D223" s="237" t="s">
        <v>141</v>
      </c>
      <c r="E223" s="238" t="s">
        <v>30</v>
      </c>
      <c r="F223" s="239" t="s">
        <v>301</v>
      </c>
      <c r="G223" s="236"/>
      <c r="H223" s="240">
        <v>11.25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141</v>
      </c>
      <c r="AU223" s="246" t="s">
        <v>87</v>
      </c>
      <c r="AV223" s="13" t="s">
        <v>87</v>
      </c>
      <c r="AW223" s="13" t="s">
        <v>37</v>
      </c>
      <c r="AX223" s="13" t="s">
        <v>76</v>
      </c>
      <c r="AY223" s="246" t="s">
        <v>132</v>
      </c>
    </row>
    <row r="224" s="14" customFormat="1">
      <c r="A224" s="14"/>
      <c r="B224" s="247"/>
      <c r="C224" s="248"/>
      <c r="D224" s="237" t="s">
        <v>141</v>
      </c>
      <c r="E224" s="249" t="s">
        <v>30</v>
      </c>
      <c r="F224" s="250" t="s">
        <v>143</v>
      </c>
      <c r="G224" s="248"/>
      <c r="H224" s="251">
        <v>11.25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141</v>
      </c>
      <c r="AU224" s="257" t="s">
        <v>87</v>
      </c>
      <c r="AV224" s="14" t="s">
        <v>139</v>
      </c>
      <c r="AW224" s="14" t="s">
        <v>37</v>
      </c>
      <c r="AX224" s="14" t="s">
        <v>84</v>
      </c>
      <c r="AY224" s="257" t="s">
        <v>132</v>
      </c>
    </row>
    <row r="225" s="2" customFormat="1" ht="16.5" customHeight="1">
      <c r="A225" s="40"/>
      <c r="B225" s="41"/>
      <c r="C225" s="268" t="s">
        <v>302</v>
      </c>
      <c r="D225" s="268" t="s">
        <v>199</v>
      </c>
      <c r="E225" s="269" t="s">
        <v>303</v>
      </c>
      <c r="F225" s="270" t="s">
        <v>304</v>
      </c>
      <c r="G225" s="271" t="s">
        <v>264</v>
      </c>
      <c r="H225" s="272">
        <v>12.625</v>
      </c>
      <c r="I225" s="273"/>
      <c r="J225" s="274">
        <f>ROUND(I225*H225,2)</f>
        <v>0</v>
      </c>
      <c r="K225" s="270" t="s">
        <v>138</v>
      </c>
      <c r="L225" s="275"/>
      <c r="M225" s="276" t="s">
        <v>30</v>
      </c>
      <c r="N225" s="277" t="s">
        <v>47</v>
      </c>
      <c r="O225" s="86"/>
      <c r="P225" s="231">
        <f>O225*H225</f>
        <v>0</v>
      </c>
      <c r="Q225" s="231">
        <v>0.97999999999999998</v>
      </c>
      <c r="R225" s="231">
        <f>Q225*H225</f>
        <v>12.372500000000001</v>
      </c>
      <c r="S225" s="231">
        <v>0</v>
      </c>
      <c r="T225" s="23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3" t="s">
        <v>180</v>
      </c>
      <c r="AT225" s="233" t="s">
        <v>199</v>
      </c>
      <c r="AU225" s="233" t="s">
        <v>87</v>
      </c>
      <c r="AY225" s="18" t="s">
        <v>132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84</v>
      </c>
      <c r="BK225" s="234">
        <f>ROUND(I225*H225,2)</f>
        <v>0</v>
      </c>
      <c r="BL225" s="18" t="s">
        <v>139</v>
      </c>
      <c r="BM225" s="233" t="s">
        <v>305</v>
      </c>
    </row>
    <row r="226" s="15" customFormat="1">
      <c r="A226" s="15"/>
      <c r="B226" s="258"/>
      <c r="C226" s="259"/>
      <c r="D226" s="237" t="s">
        <v>141</v>
      </c>
      <c r="E226" s="260" t="s">
        <v>30</v>
      </c>
      <c r="F226" s="261" t="s">
        <v>154</v>
      </c>
      <c r="G226" s="259"/>
      <c r="H226" s="260" t="s">
        <v>30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141</v>
      </c>
      <c r="AU226" s="267" t="s">
        <v>87</v>
      </c>
      <c r="AV226" s="15" t="s">
        <v>84</v>
      </c>
      <c r="AW226" s="15" t="s">
        <v>37</v>
      </c>
      <c r="AX226" s="15" t="s">
        <v>76</v>
      </c>
      <c r="AY226" s="267" t="s">
        <v>132</v>
      </c>
    </row>
    <row r="227" s="13" customFormat="1">
      <c r="A227" s="13"/>
      <c r="B227" s="235"/>
      <c r="C227" s="236"/>
      <c r="D227" s="237" t="s">
        <v>141</v>
      </c>
      <c r="E227" s="238" t="s">
        <v>30</v>
      </c>
      <c r="F227" s="239" t="s">
        <v>306</v>
      </c>
      <c r="G227" s="236"/>
      <c r="H227" s="240">
        <v>12.625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141</v>
      </c>
      <c r="AU227" s="246" t="s">
        <v>87</v>
      </c>
      <c r="AV227" s="13" t="s">
        <v>87</v>
      </c>
      <c r="AW227" s="13" t="s">
        <v>37</v>
      </c>
      <c r="AX227" s="13" t="s">
        <v>76</v>
      </c>
      <c r="AY227" s="246" t="s">
        <v>132</v>
      </c>
    </row>
    <row r="228" s="14" customFormat="1">
      <c r="A228" s="14"/>
      <c r="B228" s="247"/>
      <c r="C228" s="248"/>
      <c r="D228" s="237" t="s">
        <v>141</v>
      </c>
      <c r="E228" s="249" t="s">
        <v>30</v>
      </c>
      <c r="F228" s="250" t="s">
        <v>143</v>
      </c>
      <c r="G228" s="248"/>
      <c r="H228" s="251">
        <v>12.625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141</v>
      </c>
      <c r="AU228" s="257" t="s">
        <v>87</v>
      </c>
      <c r="AV228" s="14" t="s">
        <v>139</v>
      </c>
      <c r="AW228" s="14" t="s">
        <v>37</v>
      </c>
      <c r="AX228" s="14" t="s">
        <v>84</v>
      </c>
      <c r="AY228" s="257" t="s">
        <v>132</v>
      </c>
    </row>
    <row r="229" s="2" customFormat="1" ht="16.5" customHeight="1">
      <c r="A229" s="40"/>
      <c r="B229" s="41"/>
      <c r="C229" s="222" t="s">
        <v>307</v>
      </c>
      <c r="D229" s="222" t="s">
        <v>134</v>
      </c>
      <c r="E229" s="223" t="s">
        <v>308</v>
      </c>
      <c r="F229" s="224" t="s">
        <v>309</v>
      </c>
      <c r="G229" s="225" t="s">
        <v>271</v>
      </c>
      <c r="H229" s="226">
        <v>1</v>
      </c>
      <c r="I229" s="227"/>
      <c r="J229" s="228">
        <f>ROUND(I229*H229,2)</f>
        <v>0</v>
      </c>
      <c r="K229" s="224" t="s">
        <v>30</v>
      </c>
      <c r="L229" s="46"/>
      <c r="M229" s="229" t="s">
        <v>30</v>
      </c>
      <c r="N229" s="230" t="s">
        <v>47</v>
      </c>
      <c r="O229" s="86"/>
      <c r="P229" s="231">
        <f>O229*H229</f>
        <v>0</v>
      </c>
      <c r="Q229" s="231">
        <v>1.0000000000000001E-05</v>
      </c>
      <c r="R229" s="231">
        <f>Q229*H229</f>
        <v>1.0000000000000001E-05</v>
      </c>
      <c r="S229" s="231">
        <v>0</v>
      </c>
      <c r="T229" s="23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3" t="s">
        <v>139</v>
      </c>
      <c r="AT229" s="233" t="s">
        <v>134</v>
      </c>
      <c r="AU229" s="233" t="s">
        <v>87</v>
      </c>
      <c r="AY229" s="18" t="s">
        <v>132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84</v>
      </c>
      <c r="BK229" s="234">
        <f>ROUND(I229*H229,2)</f>
        <v>0</v>
      </c>
      <c r="BL229" s="18" t="s">
        <v>139</v>
      </c>
      <c r="BM229" s="233" t="s">
        <v>310</v>
      </c>
    </row>
    <row r="230" s="15" customFormat="1">
      <c r="A230" s="15"/>
      <c r="B230" s="258"/>
      <c r="C230" s="259"/>
      <c r="D230" s="237" t="s">
        <v>141</v>
      </c>
      <c r="E230" s="260" t="s">
        <v>30</v>
      </c>
      <c r="F230" s="261" t="s">
        <v>154</v>
      </c>
      <c r="G230" s="259"/>
      <c r="H230" s="260" t="s">
        <v>30</v>
      </c>
      <c r="I230" s="262"/>
      <c r="J230" s="259"/>
      <c r="K230" s="259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141</v>
      </c>
      <c r="AU230" s="267" t="s">
        <v>87</v>
      </c>
      <c r="AV230" s="15" t="s">
        <v>84</v>
      </c>
      <c r="AW230" s="15" t="s">
        <v>37</v>
      </c>
      <c r="AX230" s="15" t="s">
        <v>76</v>
      </c>
      <c r="AY230" s="267" t="s">
        <v>132</v>
      </c>
    </row>
    <row r="231" s="13" customFormat="1">
      <c r="A231" s="13"/>
      <c r="B231" s="235"/>
      <c r="C231" s="236"/>
      <c r="D231" s="237" t="s">
        <v>141</v>
      </c>
      <c r="E231" s="238" t="s">
        <v>30</v>
      </c>
      <c r="F231" s="239" t="s">
        <v>311</v>
      </c>
      <c r="G231" s="236"/>
      <c r="H231" s="240">
        <v>1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141</v>
      </c>
      <c r="AU231" s="246" t="s">
        <v>87</v>
      </c>
      <c r="AV231" s="13" t="s">
        <v>87</v>
      </c>
      <c r="AW231" s="13" t="s">
        <v>37</v>
      </c>
      <c r="AX231" s="13" t="s">
        <v>76</v>
      </c>
      <c r="AY231" s="246" t="s">
        <v>132</v>
      </c>
    </row>
    <row r="232" s="14" customFormat="1">
      <c r="A232" s="14"/>
      <c r="B232" s="247"/>
      <c r="C232" s="248"/>
      <c r="D232" s="237" t="s">
        <v>141</v>
      </c>
      <c r="E232" s="249" t="s">
        <v>30</v>
      </c>
      <c r="F232" s="250" t="s">
        <v>143</v>
      </c>
      <c r="G232" s="248"/>
      <c r="H232" s="251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141</v>
      </c>
      <c r="AU232" s="257" t="s">
        <v>87</v>
      </c>
      <c r="AV232" s="14" t="s">
        <v>139</v>
      </c>
      <c r="AW232" s="14" t="s">
        <v>37</v>
      </c>
      <c r="AX232" s="14" t="s">
        <v>84</v>
      </c>
      <c r="AY232" s="257" t="s">
        <v>132</v>
      </c>
    </row>
    <row r="233" s="12" customFormat="1" ht="22.8" customHeight="1">
      <c r="A233" s="12"/>
      <c r="B233" s="206"/>
      <c r="C233" s="207"/>
      <c r="D233" s="208" t="s">
        <v>75</v>
      </c>
      <c r="E233" s="220" t="s">
        <v>185</v>
      </c>
      <c r="F233" s="220" t="s">
        <v>312</v>
      </c>
      <c r="G233" s="207"/>
      <c r="H233" s="207"/>
      <c r="I233" s="210"/>
      <c r="J233" s="221">
        <f>BK233</f>
        <v>0</v>
      </c>
      <c r="K233" s="207"/>
      <c r="L233" s="212"/>
      <c r="M233" s="213"/>
      <c r="N233" s="214"/>
      <c r="O233" s="214"/>
      <c r="P233" s="215">
        <f>SUM(P234:P267)</f>
        <v>0</v>
      </c>
      <c r="Q233" s="214"/>
      <c r="R233" s="215">
        <f>SUM(R234:R267)</f>
        <v>0.16720400000000002</v>
      </c>
      <c r="S233" s="214"/>
      <c r="T233" s="216">
        <f>SUM(T234:T267)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7" t="s">
        <v>84</v>
      </c>
      <c r="AT233" s="218" t="s">
        <v>75</v>
      </c>
      <c r="AU233" s="218" t="s">
        <v>84</v>
      </c>
      <c r="AY233" s="217" t="s">
        <v>132</v>
      </c>
      <c r="BK233" s="219">
        <f>SUM(BK234:BK267)</f>
        <v>0</v>
      </c>
    </row>
    <row r="234" s="2" customFormat="1" ht="16.5" customHeight="1">
      <c r="A234" s="40"/>
      <c r="B234" s="41"/>
      <c r="C234" s="222" t="s">
        <v>313</v>
      </c>
      <c r="D234" s="222" t="s">
        <v>134</v>
      </c>
      <c r="E234" s="223" t="s">
        <v>314</v>
      </c>
      <c r="F234" s="224" t="s">
        <v>315</v>
      </c>
      <c r="G234" s="225" t="s">
        <v>152</v>
      </c>
      <c r="H234" s="226">
        <v>160</v>
      </c>
      <c r="I234" s="227"/>
      <c r="J234" s="228">
        <f>ROUND(I234*H234,2)</f>
        <v>0</v>
      </c>
      <c r="K234" s="224" t="s">
        <v>30</v>
      </c>
      <c r="L234" s="46"/>
      <c r="M234" s="229" t="s">
        <v>30</v>
      </c>
      <c r="N234" s="230" t="s">
        <v>47</v>
      </c>
      <c r="O234" s="86"/>
      <c r="P234" s="231">
        <f>O234*H234</f>
        <v>0</v>
      </c>
      <c r="Q234" s="231">
        <v>0.00046000000000000001</v>
      </c>
      <c r="R234" s="231">
        <f>Q234*H234</f>
        <v>0.073599999999999999</v>
      </c>
      <c r="S234" s="231">
        <v>0</v>
      </c>
      <c r="T234" s="23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33" t="s">
        <v>139</v>
      </c>
      <c r="AT234" s="233" t="s">
        <v>134</v>
      </c>
      <c r="AU234" s="233" t="s">
        <v>87</v>
      </c>
      <c r="AY234" s="18" t="s">
        <v>132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84</v>
      </c>
      <c r="BK234" s="234">
        <f>ROUND(I234*H234,2)</f>
        <v>0</v>
      </c>
      <c r="BL234" s="18" t="s">
        <v>139</v>
      </c>
      <c r="BM234" s="233" t="s">
        <v>316</v>
      </c>
    </row>
    <row r="235" s="15" customFormat="1">
      <c r="A235" s="15"/>
      <c r="B235" s="258"/>
      <c r="C235" s="259"/>
      <c r="D235" s="237" t="s">
        <v>141</v>
      </c>
      <c r="E235" s="260" t="s">
        <v>30</v>
      </c>
      <c r="F235" s="261" t="s">
        <v>154</v>
      </c>
      <c r="G235" s="259"/>
      <c r="H235" s="260" t="s">
        <v>30</v>
      </c>
      <c r="I235" s="262"/>
      <c r="J235" s="259"/>
      <c r="K235" s="259"/>
      <c r="L235" s="263"/>
      <c r="M235" s="264"/>
      <c r="N235" s="265"/>
      <c r="O235" s="265"/>
      <c r="P235" s="265"/>
      <c r="Q235" s="265"/>
      <c r="R235" s="265"/>
      <c r="S235" s="265"/>
      <c r="T235" s="26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7" t="s">
        <v>141</v>
      </c>
      <c r="AU235" s="267" t="s">
        <v>87</v>
      </c>
      <c r="AV235" s="15" t="s">
        <v>84</v>
      </c>
      <c r="AW235" s="15" t="s">
        <v>37</v>
      </c>
      <c r="AX235" s="15" t="s">
        <v>76</v>
      </c>
      <c r="AY235" s="267" t="s">
        <v>132</v>
      </c>
    </row>
    <row r="236" s="15" customFormat="1">
      <c r="A236" s="15"/>
      <c r="B236" s="258"/>
      <c r="C236" s="259"/>
      <c r="D236" s="237" t="s">
        <v>141</v>
      </c>
      <c r="E236" s="260" t="s">
        <v>30</v>
      </c>
      <c r="F236" s="261" t="s">
        <v>317</v>
      </c>
      <c r="G236" s="259"/>
      <c r="H236" s="260" t="s">
        <v>30</v>
      </c>
      <c r="I236" s="262"/>
      <c r="J236" s="259"/>
      <c r="K236" s="259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141</v>
      </c>
      <c r="AU236" s="267" t="s">
        <v>87</v>
      </c>
      <c r="AV236" s="15" t="s">
        <v>84</v>
      </c>
      <c r="AW236" s="15" t="s">
        <v>37</v>
      </c>
      <c r="AX236" s="15" t="s">
        <v>76</v>
      </c>
      <c r="AY236" s="267" t="s">
        <v>132</v>
      </c>
    </row>
    <row r="237" s="13" customFormat="1">
      <c r="A237" s="13"/>
      <c r="B237" s="235"/>
      <c r="C237" s="236"/>
      <c r="D237" s="237" t="s">
        <v>141</v>
      </c>
      <c r="E237" s="238" t="s">
        <v>30</v>
      </c>
      <c r="F237" s="239" t="s">
        <v>318</v>
      </c>
      <c r="G237" s="236"/>
      <c r="H237" s="240">
        <v>160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141</v>
      </c>
      <c r="AU237" s="246" t="s">
        <v>87</v>
      </c>
      <c r="AV237" s="13" t="s">
        <v>87</v>
      </c>
      <c r="AW237" s="13" t="s">
        <v>37</v>
      </c>
      <c r="AX237" s="13" t="s">
        <v>76</v>
      </c>
      <c r="AY237" s="246" t="s">
        <v>132</v>
      </c>
    </row>
    <row r="238" s="14" customFormat="1">
      <c r="A238" s="14"/>
      <c r="B238" s="247"/>
      <c r="C238" s="248"/>
      <c r="D238" s="237" t="s">
        <v>141</v>
      </c>
      <c r="E238" s="249" t="s">
        <v>30</v>
      </c>
      <c r="F238" s="250" t="s">
        <v>143</v>
      </c>
      <c r="G238" s="248"/>
      <c r="H238" s="251">
        <v>160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141</v>
      </c>
      <c r="AU238" s="257" t="s">
        <v>87</v>
      </c>
      <c r="AV238" s="14" t="s">
        <v>139</v>
      </c>
      <c r="AW238" s="14" t="s">
        <v>37</v>
      </c>
      <c r="AX238" s="14" t="s">
        <v>84</v>
      </c>
      <c r="AY238" s="257" t="s">
        <v>132</v>
      </c>
    </row>
    <row r="239" s="2" customFormat="1" ht="21.75" customHeight="1">
      <c r="A239" s="40"/>
      <c r="B239" s="41"/>
      <c r="C239" s="222" t="s">
        <v>319</v>
      </c>
      <c r="D239" s="222" t="s">
        <v>134</v>
      </c>
      <c r="E239" s="223" t="s">
        <v>320</v>
      </c>
      <c r="F239" s="224" t="s">
        <v>321</v>
      </c>
      <c r="G239" s="225" t="s">
        <v>152</v>
      </c>
      <c r="H239" s="226">
        <v>0.80000000000000004</v>
      </c>
      <c r="I239" s="227"/>
      <c r="J239" s="228">
        <f>ROUND(I239*H239,2)</f>
        <v>0</v>
      </c>
      <c r="K239" s="224" t="s">
        <v>138</v>
      </c>
      <c r="L239" s="46"/>
      <c r="M239" s="229" t="s">
        <v>30</v>
      </c>
      <c r="N239" s="230" t="s">
        <v>47</v>
      </c>
      <c r="O239" s="86"/>
      <c r="P239" s="231">
        <f>O239*H239</f>
        <v>0</v>
      </c>
      <c r="Q239" s="231">
        <v>0.046219999999999997</v>
      </c>
      <c r="R239" s="231">
        <f>Q239*H239</f>
        <v>0.036976000000000002</v>
      </c>
      <c r="S239" s="231">
        <v>0</v>
      </c>
      <c r="T239" s="23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3" t="s">
        <v>139</v>
      </c>
      <c r="AT239" s="233" t="s">
        <v>134</v>
      </c>
      <c r="AU239" s="233" t="s">
        <v>87</v>
      </c>
      <c r="AY239" s="18" t="s">
        <v>132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8" t="s">
        <v>84</v>
      </c>
      <c r="BK239" s="234">
        <f>ROUND(I239*H239,2)</f>
        <v>0</v>
      </c>
      <c r="BL239" s="18" t="s">
        <v>139</v>
      </c>
      <c r="BM239" s="233" t="s">
        <v>322</v>
      </c>
    </row>
    <row r="240" s="15" customFormat="1">
      <c r="A240" s="15"/>
      <c r="B240" s="258"/>
      <c r="C240" s="259"/>
      <c r="D240" s="237" t="s">
        <v>141</v>
      </c>
      <c r="E240" s="260" t="s">
        <v>30</v>
      </c>
      <c r="F240" s="261" t="s">
        <v>154</v>
      </c>
      <c r="G240" s="259"/>
      <c r="H240" s="260" t="s">
        <v>30</v>
      </c>
      <c r="I240" s="262"/>
      <c r="J240" s="259"/>
      <c r="K240" s="259"/>
      <c r="L240" s="263"/>
      <c r="M240" s="264"/>
      <c r="N240" s="265"/>
      <c r="O240" s="265"/>
      <c r="P240" s="265"/>
      <c r="Q240" s="265"/>
      <c r="R240" s="265"/>
      <c r="S240" s="265"/>
      <c r="T240" s="26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141</v>
      </c>
      <c r="AU240" s="267" t="s">
        <v>87</v>
      </c>
      <c r="AV240" s="15" t="s">
        <v>84</v>
      </c>
      <c r="AW240" s="15" t="s">
        <v>37</v>
      </c>
      <c r="AX240" s="15" t="s">
        <v>76</v>
      </c>
      <c r="AY240" s="267" t="s">
        <v>132</v>
      </c>
    </row>
    <row r="241" s="13" customFormat="1">
      <c r="A241" s="13"/>
      <c r="B241" s="235"/>
      <c r="C241" s="236"/>
      <c r="D241" s="237" t="s">
        <v>141</v>
      </c>
      <c r="E241" s="238" t="s">
        <v>30</v>
      </c>
      <c r="F241" s="239" t="s">
        <v>323</v>
      </c>
      <c r="G241" s="236"/>
      <c r="H241" s="240">
        <v>0.80000000000000004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141</v>
      </c>
      <c r="AU241" s="246" t="s">
        <v>87</v>
      </c>
      <c r="AV241" s="13" t="s">
        <v>87</v>
      </c>
      <c r="AW241" s="13" t="s">
        <v>37</v>
      </c>
      <c r="AX241" s="13" t="s">
        <v>76</v>
      </c>
      <c r="AY241" s="246" t="s">
        <v>132</v>
      </c>
    </row>
    <row r="242" s="14" customFormat="1">
      <c r="A242" s="14"/>
      <c r="B242" s="247"/>
      <c r="C242" s="248"/>
      <c r="D242" s="237" t="s">
        <v>141</v>
      </c>
      <c r="E242" s="249" t="s">
        <v>30</v>
      </c>
      <c r="F242" s="250" t="s">
        <v>143</v>
      </c>
      <c r="G242" s="248"/>
      <c r="H242" s="251">
        <v>0.80000000000000004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141</v>
      </c>
      <c r="AU242" s="257" t="s">
        <v>87</v>
      </c>
      <c r="AV242" s="14" t="s">
        <v>139</v>
      </c>
      <c r="AW242" s="14" t="s">
        <v>37</v>
      </c>
      <c r="AX242" s="14" t="s">
        <v>84</v>
      </c>
      <c r="AY242" s="257" t="s">
        <v>132</v>
      </c>
    </row>
    <row r="243" s="2" customFormat="1" ht="21.75" customHeight="1">
      <c r="A243" s="40"/>
      <c r="B243" s="41"/>
      <c r="C243" s="222" t="s">
        <v>324</v>
      </c>
      <c r="D243" s="222" t="s">
        <v>134</v>
      </c>
      <c r="E243" s="223" t="s">
        <v>325</v>
      </c>
      <c r="F243" s="224" t="s">
        <v>326</v>
      </c>
      <c r="G243" s="225" t="s">
        <v>152</v>
      </c>
      <c r="H243" s="226">
        <v>56.399999999999999</v>
      </c>
      <c r="I243" s="227"/>
      <c r="J243" s="228">
        <f>ROUND(I243*H243,2)</f>
        <v>0</v>
      </c>
      <c r="K243" s="224" t="s">
        <v>138</v>
      </c>
      <c r="L243" s="46"/>
      <c r="M243" s="229" t="s">
        <v>30</v>
      </c>
      <c r="N243" s="230" t="s">
        <v>47</v>
      </c>
      <c r="O243" s="86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3" t="s">
        <v>139</v>
      </c>
      <c r="AT243" s="233" t="s">
        <v>134</v>
      </c>
      <c r="AU243" s="233" t="s">
        <v>87</v>
      </c>
      <c r="AY243" s="18" t="s">
        <v>132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8" t="s">
        <v>84</v>
      </c>
      <c r="BK243" s="234">
        <f>ROUND(I243*H243,2)</f>
        <v>0</v>
      </c>
      <c r="BL243" s="18" t="s">
        <v>139</v>
      </c>
      <c r="BM243" s="233" t="s">
        <v>327</v>
      </c>
    </row>
    <row r="244" s="15" customFormat="1">
      <c r="A244" s="15"/>
      <c r="B244" s="258"/>
      <c r="C244" s="259"/>
      <c r="D244" s="237" t="s">
        <v>141</v>
      </c>
      <c r="E244" s="260" t="s">
        <v>30</v>
      </c>
      <c r="F244" s="261" t="s">
        <v>154</v>
      </c>
      <c r="G244" s="259"/>
      <c r="H244" s="260" t="s">
        <v>30</v>
      </c>
      <c r="I244" s="262"/>
      <c r="J244" s="259"/>
      <c r="K244" s="259"/>
      <c r="L244" s="263"/>
      <c r="M244" s="264"/>
      <c r="N244" s="265"/>
      <c r="O244" s="265"/>
      <c r="P244" s="265"/>
      <c r="Q244" s="265"/>
      <c r="R244" s="265"/>
      <c r="S244" s="265"/>
      <c r="T244" s="26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7" t="s">
        <v>141</v>
      </c>
      <c r="AU244" s="267" t="s">
        <v>87</v>
      </c>
      <c r="AV244" s="15" t="s">
        <v>84</v>
      </c>
      <c r="AW244" s="15" t="s">
        <v>37</v>
      </c>
      <c r="AX244" s="15" t="s">
        <v>76</v>
      </c>
      <c r="AY244" s="267" t="s">
        <v>132</v>
      </c>
    </row>
    <row r="245" s="13" customFormat="1">
      <c r="A245" s="13"/>
      <c r="B245" s="235"/>
      <c r="C245" s="236"/>
      <c r="D245" s="237" t="s">
        <v>141</v>
      </c>
      <c r="E245" s="238" t="s">
        <v>30</v>
      </c>
      <c r="F245" s="239" t="s">
        <v>328</v>
      </c>
      <c r="G245" s="236"/>
      <c r="H245" s="240">
        <v>56.399999999999999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141</v>
      </c>
      <c r="AU245" s="246" t="s">
        <v>87</v>
      </c>
      <c r="AV245" s="13" t="s">
        <v>87</v>
      </c>
      <c r="AW245" s="13" t="s">
        <v>37</v>
      </c>
      <c r="AX245" s="13" t="s">
        <v>76</v>
      </c>
      <c r="AY245" s="246" t="s">
        <v>132</v>
      </c>
    </row>
    <row r="246" s="14" customFormat="1">
      <c r="A246" s="14"/>
      <c r="B246" s="247"/>
      <c r="C246" s="248"/>
      <c r="D246" s="237" t="s">
        <v>141</v>
      </c>
      <c r="E246" s="249" t="s">
        <v>30</v>
      </c>
      <c r="F246" s="250" t="s">
        <v>143</v>
      </c>
      <c r="G246" s="248"/>
      <c r="H246" s="251">
        <v>56.399999999999999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141</v>
      </c>
      <c r="AU246" s="257" t="s">
        <v>87</v>
      </c>
      <c r="AV246" s="14" t="s">
        <v>139</v>
      </c>
      <c r="AW246" s="14" t="s">
        <v>37</v>
      </c>
      <c r="AX246" s="14" t="s">
        <v>84</v>
      </c>
      <c r="AY246" s="257" t="s">
        <v>132</v>
      </c>
    </row>
    <row r="247" s="2" customFormat="1" ht="21.75" customHeight="1">
      <c r="A247" s="40"/>
      <c r="B247" s="41"/>
      <c r="C247" s="222" t="s">
        <v>329</v>
      </c>
      <c r="D247" s="222" t="s">
        <v>134</v>
      </c>
      <c r="E247" s="223" t="s">
        <v>330</v>
      </c>
      <c r="F247" s="224" t="s">
        <v>331</v>
      </c>
      <c r="G247" s="225" t="s">
        <v>152</v>
      </c>
      <c r="H247" s="226">
        <v>846</v>
      </c>
      <c r="I247" s="227"/>
      <c r="J247" s="228">
        <f>ROUND(I247*H247,2)</f>
        <v>0</v>
      </c>
      <c r="K247" s="224" t="s">
        <v>138</v>
      </c>
      <c r="L247" s="46"/>
      <c r="M247" s="229" t="s">
        <v>30</v>
      </c>
      <c r="N247" s="230" t="s">
        <v>47</v>
      </c>
      <c r="O247" s="86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3" t="s">
        <v>139</v>
      </c>
      <c r="AT247" s="233" t="s">
        <v>134</v>
      </c>
      <c r="AU247" s="233" t="s">
        <v>87</v>
      </c>
      <c r="AY247" s="18" t="s">
        <v>132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84</v>
      </c>
      <c r="BK247" s="234">
        <f>ROUND(I247*H247,2)</f>
        <v>0</v>
      </c>
      <c r="BL247" s="18" t="s">
        <v>139</v>
      </c>
      <c r="BM247" s="233" t="s">
        <v>332</v>
      </c>
    </row>
    <row r="248" s="15" customFormat="1">
      <c r="A248" s="15"/>
      <c r="B248" s="258"/>
      <c r="C248" s="259"/>
      <c r="D248" s="237" t="s">
        <v>141</v>
      </c>
      <c r="E248" s="260" t="s">
        <v>30</v>
      </c>
      <c r="F248" s="261" t="s">
        <v>154</v>
      </c>
      <c r="G248" s="259"/>
      <c r="H248" s="260" t="s">
        <v>30</v>
      </c>
      <c r="I248" s="262"/>
      <c r="J248" s="259"/>
      <c r="K248" s="259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141</v>
      </c>
      <c r="AU248" s="267" t="s">
        <v>87</v>
      </c>
      <c r="AV248" s="15" t="s">
        <v>84</v>
      </c>
      <c r="AW248" s="15" t="s">
        <v>37</v>
      </c>
      <c r="AX248" s="15" t="s">
        <v>76</v>
      </c>
      <c r="AY248" s="267" t="s">
        <v>132</v>
      </c>
    </row>
    <row r="249" s="13" customFormat="1">
      <c r="A249" s="13"/>
      <c r="B249" s="235"/>
      <c r="C249" s="236"/>
      <c r="D249" s="237" t="s">
        <v>141</v>
      </c>
      <c r="E249" s="238" t="s">
        <v>30</v>
      </c>
      <c r="F249" s="239" t="s">
        <v>333</v>
      </c>
      <c r="G249" s="236"/>
      <c r="H249" s="240">
        <v>846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141</v>
      </c>
      <c r="AU249" s="246" t="s">
        <v>87</v>
      </c>
      <c r="AV249" s="13" t="s">
        <v>87</v>
      </c>
      <c r="AW249" s="13" t="s">
        <v>37</v>
      </c>
      <c r="AX249" s="13" t="s">
        <v>76</v>
      </c>
      <c r="AY249" s="246" t="s">
        <v>132</v>
      </c>
    </row>
    <row r="250" s="14" customFormat="1">
      <c r="A250" s="14"/>
      <c r="B250" s="247"/>
      <c r="C250" s="248"/>
      <c r="D250" s="237" t="s">
        <v>141</v>
      </c>
      <c r="E250" s="249" t="s">
        <v>30</v>
      </c>
      <c r="F250" s="250" t="s">
        <v>143</v>
      </c>
      <c r="G250" s="248"/>
      <c r="H250" s="251">
        <v>846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141</v>
      </c>
      <c r="AU250" s="257" t="s">
        <v>87</v>
      </c>
      <c r="AV250" s="14" t="s">
        <v>139</v>
      </c>
      <c r="AW250" s="14" t="s">
        <v>37</v>
      </c>
      <c r="AX250" s="14" t="s">
        <v>84</v>
      </c>
      <c r="AY250" s="257" t="s">
        <v>132</v>
      </c>
    </row>
    <row r="251" s="2" customFormat="1" ht="21.75" customHeight="1">
      <c r="A251" s="40"/>
      <c r="B251" s="41"/>
      <c r="C251" s="222" t="s">
        <v>334</v>
      </c>
      <c r="D251" s="222" t="s">
        <v>134</v>
      </c>
      <c r="E251" s="223" t="s">
        <v>335</v>
      </c>
      <c r="F251" s="224" t="s">
        <v>336</v>
      </c>
      <c r="G251" s="225" t="s">
        <v>152</v>
      </c>
      <c r="H251" s="226">
        <v>56.399999999999999</v>
      </c>
      <c r="I251" s="227"/>
      <c r="J251" s="228">
        <f>ROUND(I251*H251,2)</f>
        <v>0</v>
      </c>
      <c r="K251" s="224" t="s">
        <v>138</v>
      </c>
      <c r="L251" s="46"/>
      <c r="M251" s="229" t="s">
        <v>30</v>
      </c>
      <c r="N251" s="230" t="s">
        <v>47</v>
      </c>
      <c r="O251" s="86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3" t="s">
        <v>139</v>
      </c>
      <c r="AT251" s="233" t="s">
        <v>134</v>
      </c>
      <c r="AU251" s="233" t="s">
        <v>87</v>
      </c>
      <c r="AY251" s="18" t="s">
        <v>132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84</v>
      </c>
      <c r="BK251" s="234">
        <f>ROUND(I251*H251,2)</f>
        <v>0</v>
      </c>
      <c r="BL251" s="18" t="s">
        <v>139</v>
      </c>
      <c r="BM251" s="233" t="s">
        <v>337</v>
      </c>
    </row>
    <row r="252" s="15" customFormat="1">
      <c r="A252" s="15"/>
      <c r="B252" s="258"/>
      <c r="C252" s="259"/>
      <c r="D252" s="237" t="s">
        <v>141</v>
      </c>
      <c r="E252" s="260" t="s">
        <v>30</v>
      </c>
      <c r="F252" s="261" t="s">
        <v>154</v>
      </c>
      <c r="G252" s="259"/>
      <c r="H252" s="260" t="s">
        <v>30</v>
      </c>
      <c r="I252" s="262"/>
      <c r="J252" s="259"/>
      <c r="K252" s="259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141</v>
      </c>
      <c r="AU252" s="267" t="s">
        <v>87</v>
      </c>
      <c r="AV252" s="15" t="s">
        <v>84</v>
      </c>
      <c r="AW252" s="15" t="s">
        <v>37</v>
      </c>
      <c r="AX252" s="15" t="s">
        <v>76</v>
      </c>
      <c r="AY252" s="267" t="s">
        <v>132</v>
      </c>
    </row>
    <row r="253" s="13" customFormat="1">
      <c r="A253" s="13"/>
      <c r="B253" s="235"/>
      <c r="C253" s="236"/>
      <c r="D253" s="237" t="s">
        <v>141</v>
      </c>
      <c r="E253" s="238" t="s">
        <v>30</v>
      </c>
      <c r="F253" s="239" t="s">
        <v>328</v>
      </c>
      <c r="G253" s="236"/>
      <c r="H253" s="240">
        <v>56.399999999999999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141</v>
      </c>
      <c r="AU253" s="246" t="s">
        <v>87</v>
      </c>
      <c r="AV253" s="13" t="s">
        <v>87</v>
      </c>
      <c r="AW253" s="13" t="s">
        <v>37</v>
      </c>
      <c r="AX253" s="13" t="s">
        <v>76</v>
      </c>
      <c r="AY253" s="246" t="s">
        <v>132</v>
      </c>
    </row>
    <row r="254" s="14" customFormat="1">
      <c r="A254" s="14"/>
      <c r="B254" s="247"/>
      <c r="C254" s="248"/>
      <c r="D254" s="237" t="s">
        <v>141</v>
      </c>
      <c r="E254" s="249" t="s">
        <v>30</v>
      </c>
      <c r="F254" s="250" t="s">
        <v>143</v>
      </c>
      <c r="G254" s="248"/>
      <c r="H254" s="251">
        <v>56.399999999999999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141</v>
      </c>
      <c r="AU254" s="257" t="s">
        <v>87</v>
      </c>
      <c r="AV254" s="14" t="s">
        <v>139</v>
      </c>
      <c r="AW254" s="14" t="s">
        <v>37</v>
      </c>
      <c r="AX254" s="14" t="s">
        <v>84</v>
      </c>
      <c r="AY254" s="257" t="s">
        <v>132</v>
      </c>
    </row>
    <row r="255" s="2" customFormat="1" ht="21.75" customHeight="1">
      <c r="A255" s="40"/>
      <c r="B255" s="41"/>
      <c r="C255" s="222" t="s">
        <v>338</v>
      </c>
      <c r="D255" s="222" t="s">
        <v>134</v>
      </c>
      <c r="E255" s="223" t="s">
        <v>339</v>
      </c>
      <c r="F255" s="224" t="s">
        <v>340</v>
      </c>
      <c r="G255" s="225" t="s">
        <v>264</v>
      </c>
      <c r="H255" s="226">
        <v>4.3959999999999999</v>
      </c>
      <c r="I255" s="227"/>
      <c r="J255" s="228">
        <f>ROUND(I255*H255,2)</f>
        <v>0</v>
      </c>
      <c r="K255" s="224" t="s">
        <v>138</v>
      </c>
      <c r="L255" s="46"/>
      <c r="M255" s="229" t="s">
        <v>30</v>
      </c>
      <c r="N255" s="230" t="s">
        <v>47</v>
      </c>
      <c r="O255" s="86"/>
      <c r="P255" s="231">
        <f>O255*H255</f>
        <v>0</v>
      </c>
      <c r="Q255" s="231">
        <v>0.002</v>
      </c>
      <c r="R255" s="231">
        <f>Q255*H255</f>
        <v>0.0087919999999999995</v>
      </c>
      <c r="S255" s="231">
        <v>0</v>
      </c>
      <c r="T255" s="23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3" t="s">
        <v>139</v>
      </c>
      <c r="AT255" s="233" t="s">
        <v>134</v>
      </c>
      <c r="AU255" s="233" t="s">
        <v>87</v>
      </c>
      <c r="AY255" s="18" t="s">
        <v>132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8" t="s">
        <v>84</v>
      </c>
      <c r="BK255" s="234">
        <f>ROUND(I255*H255,2)</f>
        <v>0</v>
      </c>
      <c r="BL255" s="18" t="s">
        <v>139</v>
      </c>
      <c r="BM255" s="233" t="s">
        <v>341</v>
      </c>
    </row>
    <row r="256" s="15" customFormat="1">
      <c r="A256" s="15"/>
      <c r="B256" s="258"/>
      <c r="C256" s="259"/>
      <c r="D256" s="237" t="s">
        <v>141</v>
      </c>
      <c r="E256" s="260" t="s">
        <v>30</v>
      </c>
      <c r="F256" s="261" t="s">
        <v>154</v>
      </c>
      <c r="G256" s="259"/>
      <c r="H256" s="260" t="s">
        <v>30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141</v>
      </c>
      <c r="AU256" s="267" t="s">
        <v>87</v>
      </c>
      <c r="AV256" s="15" t="s">
        <v>84</v>
      </c>
      <c r="AW256" s="15" t="s">
        <v>37</v>
      </c>
      <c r="AX256" s="15" t="s">
        <v>76</v>
      </c>
      <c r="AY256" s="267" t="s">
        <v>132</v>
      </c>
    </row>
    <row r="257" s="13" customFormat="1">
      <c r="A257" s="13"/>
      <c r="B257" s="235"/>
      <c r="C257" s="236"/>
      <c r="D257" s="237" t="s">
        <v>141</v>
      </c>
      <c r="E257" s="238" t="s">
        <v>30</v>
      </c>
      <c r="F257" s="239" t="s">
        <v>342</v>
      </c>
      <c r="G257" s="236"/>
      <c r="H257" s="240">
        <v>4.3959999999999999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141</v>
      </c>
      <c r="AU257" s="246" t="s">
        <v>87</v>
      </c>
      <c r="AV257" s="13" t="s">
        <v>87</v>
      </c>
      <c r="AW257" s="13" t="s">
        <v>37</v>
      </c>
      <c r="AX257" s="13" t="s">
        <v>76</v>
      </c>
      <c r="AY257" s="246" t="s">
        <v>132</v>
      </c>
    </row>
    <row r="258" s="14" customFormat="1">
      <c r="A258" s="14"/>
      <c r="B258" s="247"/>
      <c r="C258" s="248"/>
      <c r="D258" s="237" t="s">
        <v>141</v>
      </c>
      <c r="E258" s="249" t="s">
        <v>30</v>
      </c>
      <c r="F258" s="250" t="s">
        <v>143</v>
      </c>
      <c r="G258" s="248"/>
      <c r="H258" s="251">
        <v>4.3959999999999999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141</v>
      </c>
      <c r="AU258" s="257" t="s">
        <v>87</v>
      </c>
      <c r="AV258" s="14" t="s">
        <v>139</v>
      </c>
      <c r="AW258" s="14" t="s">
        <v>37</v>
      </c>
      <c r="AX258" s="14" t="s">
        <v>84</v>
      </c>
      <c r="AY258" s="257" t="s">
        <v>132</v>
      </c>
    </row>
    <row r="259" s="2" customFormat="1" ht="16.5" customHeight="1">
      <c r="A259" s="40"/>
      <c r="B259" s="41"/>
      <c r="C259" s="222" t="s">
        <v>343</v>
      </c>
      <c r="D259" s="222" t="s">
        <v>134</v>
      </c>
      <c r="E259" s="223" t="s">
        <v>344</v>
      </c>
      <c r="F259" s="224" t="s">
        <v>345</v>
      </c>
      <c r="G259" s="225" t="s">
        <v>264</v>
      </c>
      <c r="H259" s="226">
        <v>18.199999999999999</v>
      </c>
      <c r="I259" s="227"/>
      <c r="J259" s="228">
        <f>ROUND(I259*H259,2)</f>
        <v>0</v>
      </c>
      <c r="K259" s="224" t="s">
        <v>138</v>
      </c>
      <c r="L259" s="46"/>
      <c r="M259" s="229" t="s">
        <v>30</v>
      </c>
      <c r="N259" s="230" t="s">
        <v>47</v>
      </c>
      <c r="O259" s="86"/>
      <c r="P259" s="231">
        <f>O259*H259</f>
        <v>0</v>
      </c>
      <c r="Q259" s="231">
        <v>0.00097999999999999997</v>
      </c>
      <c r="R259" s="231">
        <f>Q259*H259</f>
        <v>0.017835999999999998</v>
      </c>
      <c r="S259" s="231">
        <v>0</v>
      </c>
      <c r="T259" s="23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3" t="s">
        <v>139</v>
      </c>
      <c r="AT259" s="233" t="s">
        <v>134</v>
      </c>
      <c r="AU259" s="233" t="s">
        <v>87</v>
      </c>
      <c r="AY259" s="18" t="s">
        <v>132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8" t="s">
        <v>84</v>
      </c>
      <c r="BK259" s="234">
        <f>ROUND(I259*H259,2)</f>
        <v>0</v>
      </c>
      <c r="BL259" s="18" t="s">
        <v>139</v>
      </c>
      <c r="BM259" s="233" t="s">
        <v>346</v>
      </c>
    </row>
    <row r="260" s="15" customFormat="1">
      <c r="A260" s="15"/>
      <c r="B260" s="258"/>
      <c r="C260" s="259"/>
      <c r="D260" s="237" t="s">
        <v>141</v>
      </c>
      <c r="E260" s="260" t="s">
        <v>30</v>
      </c>
      <c r="F260" s="261" t="s">
        <v>154</v>
      </c>
      <c r="G260" s="259"/>
      <c r="H260" s="260" t="s">
        <v>30</v>
      </c>
      <c r="I260" s="262"/>
      <c r="J260" s="259"/>
      <c r="K260" s="259"/>
      <c r="L260" s="263"/>
      <c r="M260" s="264"/>
      <c r="N260" s="265"/>
      <c r="O260" s="265"/>
      <c r="P260" s="265"/>
      <c r="Q260" s="265"/>
      <c r="R260" s="265"/>
      <c r="S260" s="265"/>
      <c r="T260" s="26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7" t="s">
        <v>141</v>
      </c>
      <c r="AU260" s="267" t="s">
        <v>87</v>
      </c>
      <c r="AV260" s="15" t="s">
        <v>84</v>
      </c>
      <c r="AW260" s="15" t="s">
        <v>37</v>
      </c>
      <c r="AX260" s="15" t="s">
        <v>76</v>
      </c>
      <c r="AY260" s="267" t="s">
        <v>132</v>
      </c>
    </row>
    <row r="261" s="13" customFormat="1">
      <c r="A261" s="13"/>
      <c r="B261" s="235"/>
      <c r="C261" s="236"/>
      <c r="D261" s="237" t="s">
        <v>141</v>
      </c>
      <c r="E261" s="238" t="s">
        <v>30</v>
      </c>
      <c r="F261" s="239" t="s">
        <v>347</v>
      </c>
      <c r="G261" s="236"/>
      <c r="H261" s="240">
        <v>18.199999999999999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141</v>
      </c>
      <c r="AU261" s="246" t="s">
        <v>87</v>
      </c>
      <c r="AV261" s="13" t="s">
        <v>87</v>
      </c>
      <c r="AW261" s="13" t="s">
        <v>37</v>
      </c>
      <c r="AX261" s="13" t="s">
        <v>76</v>
      </c>
      <c r="AY261" s="246" t="s">
        <v>132</v>
      </c>
    </row>
    <row r="262" s="14" customFormat="1">
      <c r="A262" s="14"/>
      <c r="B262" s="247"/>
      <c r="C262" s="248"/>
      <c r="D262" s="237" t="s">
        <v>141</v>
      </c>
      <c r="E262" s="249" t="s">
        <v>30</v>
      </c>
      <c r="F262" s="250" t="s">
        <v>143</v>
      </c>
      <c r="G262" s="248"/>
      <c r="H262" s="251">
        <v>18.199999999999999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141</v>
      </c>
      <c r="AU262" s="257" t="s">
        <v>87</v>
      </c>
      <c r="AV262" s="14" t="s">
        <v>139</v>
      </c>
      <c r="AW262" s="14" t="s">
        <v>37</v>
      </c>
      <c r="AX262" s="14" t="s">
        <v>84</v>
      </c>
      <c r="AY262" s="257" t="s">
        <v>132</v>
      </c>
    </row>
    <row r="263" s="2" customFormat="1" ht="16.5" customHeight="1">
      <c r="A263" s="40"/>
      <c r="B263" s="41"/>
      <c r="C263" s="222" t="s">
        <v>348</v>
      </c>
      <c r="D263" s="222" t="s">
        <v>134</v>
      </c>
      <c r="E263" s="223" t="s">
        <v>349</v>
      </c>
      <c r="F263" s="224" t="s">
        <v>350</v>
      </c>
      <c r="G263" s="225" t="s">
        <v>271</v>
      </c>
      <c r="H263" s="226">
        <v>1</v>
      </c>
      <c r="I263" s="227"/>
      <c r="J263" s="228">
        <f>ROUND(I263*H263,2)</f>
        <v>0</v>
      </c>
      <c r="K263" s="224" t="s">
        <v>30</v>
      </c>
      <c r="L263" s="46"/>
      <c r="M263" s="229" t="s">
        <v>30</v>
      </c>
      <c r="N263" s="230" t="s">
        <v>47</v>
      </c>
      <c r="O263" s="86"/>
      <c r="P263" s="231">
        <f>O263*H263</f>
        <v>0</v>
      </c>
      <c r="Q263" s="231">
        <v>0.029999999999999999</v>
      </c>
      <c r="R263" s="231">
        <f>Q263*H263</f>
        <v>0.029999999999999999</v>
      </c>
      <c r="S263" s="231">
        <v>0</v>
      </c>
      <c r="T263" s="23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3" t="s">
        <v>139</v>
      </c>
      <c r="AT263" s="233" t="s">
        <v>134</v>
      </c>
      <c r="AU263" s="233" t="s">
        <v>87</v>
      </c>
      <c r="AY263" s="18" t="s">
        <v>132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84</v>
      </c>
      <c r="BK263" s="234">
        <f>ROUND(I263*H263,2)</f>
        <v>0</v>
      </c>
      <c r="BL263" s="18" t="s">
        <v>139</v>
      </c>
      <c r="BM263" s="233" t="s">
        <v>351</v>
      </c>
    </row>
    <row r="264" s="15" customFormat="1">
      <c r="A264" s="15"/>
      <c r="B264" s="258"/>
      <c r="C264" s="259"/>
      <c r="D264" s="237" t="s">
        <v>141</v>
      </c>
      <c r="E264" s="260" t="s">
        <v>30</v>
      </c>
      <c r="F264" s="261" t="s">
        <v>154</v>
      </c>
      <c r="G264" s="259"/>
      <c r="H264" s="260" t="s">
        <v>30</v>
      </c>
      <c r="I264" s="262"/>
      <c r="J264" s="259"/>
      <c r="K264" s="259"/>
      <c r="L264" s="263"/>
      <c r="M264" s="264"/>
      <c r="N264" s="265"/>
      <c r="O264" s="265"/>
      <c r="P264" s="265"/>
      <c r="Q264" s="265"/>
      <c r="R264" s="265"/>
      <c r="S264" s="265"/>
      <c r="T264" s="26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7" t="s">
        <v>141</v>
      </c>
      <c r="AU264" s="267" t="s">
        <v>87</v>
      </c>
      <c r="AV264" s="15" t="s">
        <v>84</v>
      </c>
      <c r="AW264" s="15" t="s">
        <v>37</v>
      </c>
      <c r="AX264" s="15" t="s">
        <v>76</v>
      </c>
      <c r="AY264" s="267" t="s">
        <v>132</v>
      </c>
    </row>
    <row r="265" s="15" customFormat="1">
      <c r="A265" s="15"/>
      <c r="B265" s="258"/>
      <c r="C265" s="259"/>
      <c r="D265" s="237" t="s">
        <v>141</v>
      </c>
      <c r="E265" s="260" t="s">
        <v>30</v>
      </c>
      <c r="F265" s="261" t="s">
        <v>196</v>
      </c>
      <c r="G265" s="259"/>
      <c r="H265" s="260" t="s">
        <v>30</v>
      </c>
      <c r="I265" s="262"/>
      <c r="J265" s="259"/>
      <c r="K265" s="259"/>
      <c r="L265" s="263"/>
      <c r="M265" s="264"/>
      <c r="N265" s="265"/>
      <c r="O265" s="265"/>
      <c r="P265" s="265"/>
      <c r="Q265" s="265"/>
      <c r="R265" s="265"/>
      <c r="S265" s="265"/>
      <c r="T265" s="26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7" t="s">
        <v>141</v>
      </c>
      <c r="AU265" s="267" t="s">
        <v>87</v>
      </c>
      <c r="AV265" s="15" t="s">
        <v>84</v>
      </c>
      <c r="AW265" s="15" t="s">
        <v>37</v>
      </c>
      <c r="AX265" s="15" t="s">
        <v>76</v>
      </c>
      <c r="AY265" s="267" t="s">
        <v>132</v>
      </c>
    </row>
    <row r="266" s="13" customFormat="1">
      <c r="A266" s="13"/>
      <c r="B266" s="235"/>
      <c r="C266" s="236"/>
      <c r="D266" s="237" t="s">
        <v>141</v>
      </c>
      <c r="E266" s="238" t="s">
        <v>30</v>
      </c>
      <c r="F266" s="239" t="s">
        <v>352</v>
      </c>
      <c r="G266" s="236"/>
      <c r="H266" s="240">
        <v>1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141</v>
      </c>
      <c r="AU266" s="246" t="s">
        <v>87</v>
      </c>
      <c r="AV266" s="13" t="s">
        <v>87</v>
      </c>
      <c r="AW266" s="13" t="s">
        <v>37</v>
      </c>
      <c r="AX266" s="13" t="s">
        <v>76</v>
      </c>
      <c r="AY266" s="246" t="s">
        <v>132</v>
      </c>
    </row>
    <row r="267" s="14" customFormat="1">
      <c r="A267" s="14"/>
      <c r="B267" s="247"/>
      <c r="C267" s="248"/>
      <c r="D267" s="237" t="s">
        <v>141</v>
      </c>
      <c r="E267" s="249" t="s">
        <v>30</v>
      </c>
      <c r="F267" s="250" t="s">
        <v>143</v>
      </c>
      <c r="G267" s="248"/>
      <c r="H267" s="251">
        <v>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141</v>
      </c>
      <c r="AU267" s="257" t="s">
        <v>87</v>
      </c>
      <c r="AV267" s="14" t="s">
        <v>139</v>
      </c>
      <c r="AW267" s="14" t="s">
        <v>37</v>
      </c>
      <c r="AX267" s="14" t="s">
        <v>84</v>
      </c>
      <c r="AY267" s="257" t="s">
        <v>132</v>
      </c>
    </row>
    <row r="268" s="12" customFormat="1" ht="22.8" customHeight="1">
      <c r="A268" s="12"/>
      <c r="B268" s="206"/>
      <c r="C268" s="207"/>
      <c r="D268" s="208" t="s">
        <v>75</v>
      </c>
      <c r="E268" s="220" t="s">
        <v>353</v>
      </c>
      <c r="F268" s="220" t="s">
        <v>354</v>
      </c>
      <c r="G268" s="207"/>
      <c r="H268" s="207"/>
      <c r="I268" s="210"/>
      <c r="J268" s="221">
        <f>BK268</f>
        <v>0</v>
      </c>
      <c r="K268" s="207"/>
      <c r="L268" s="212"/>
      <c r="M268" s="213"/>
      <c r="N268" s="214"/>
      <c r="O268" s="214"/>
      <c r="P268" s="215">
        <f>P269</f>
        <v>0</v>
      </c>
      <c r="Q268" s="214"/>
      <c r="R268" s="215">
        <f>R269</f>
        <v>0</v>
      </c>
      <c r="S268" s="214"/>
      <c r="T268" s="216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7" t="s">
        <v>84</v>
      </c>
      <c r="AT268" s="218" t="s">
        <v>75</v>
      </c>
      <c r="AU268" s="218" t="s">
        <v>84</v>
      </c>
      <c r="AY268" s="217" t="s">
        <v>132</v>
      </c>
      <c r="BK268" s="219">
        <f>BK269</f>
        <v>0</v>
      </c>
    </row>
    <row r="269" s="2" customFormat="1" ht="16.5" customHeight="1">
      <c r="A269" s="40"/>
      <c r="B269" s="41"/>
      <c r="C269" s="222" t="s">
        <v>355</v>
      </c>
      <c r="D269" s="222" t="s">
        <v>134</v>
      </c>
      <c r="E269" s="223" t="s">
        <v>356</v>
      </c>
      <c r="F269" s="224" t="s">
        <v>357</v>
      </c>
      <c r="G269" s="225" t="s">
        <v>194</v>
      </c>
      <c r="H269" s="226">
        <v>923.79399999999998</v>
      </c>
      <c r="I269" s="227"/>
      <c r="J269" s="228">
        <f>ROUND(I269*H269,2)</f>
        <v>0</v>
      </c>
      <c r="K269" s="224" t="s">
        <v>138</v>
      </c>
      <c r="L269" s="46"/>
      <c r="M269" s="278" t="s">
        <v>30</v>
      </c>
      <c r="N269" s="279" t="s">
        <v>47</v>
      </c>
      <c r="O269" s="280"/>
      <c r="P269" s="281">
        <f>O269*H269</f>
        <v>0</v>
      </c>
      <c r="Q269" s="281">
        <v>0</v>
      </c>
      <c r="R269" s="281">
        <f>Q269*H269</f>
        <v>0</v>
      </c>
      <c r="S269" s="281">
        <v>0</v>
      </c>
      <c r="T269" s="28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3" t="s">
        <v>139</v>
      </c>
      <c r="AT269" s="233" t="s">
        <v>134</v>
      </c>
      <c r="AU269" s="233" t="s">
        <v>87</v>
      </c>
      <c r="AY269" s="18" t="s">
        <v>132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84</v>
      </c>
      <c r="BK269" s="234">
        <f>ROUND(I269*H269,2)</f>
        <v>0</v>
      </c>
      <c r="BL269" s="18" t="s">
        <v>139</v>
      </c>
      <c r="BM269" s="233" t="s">
        <v>358</v>
      </c>
    </row>
    <row r="270" s="2" customFormat="1" ht="6.96" customHeight="1">
      <c r="A270" s="40"/>
      <c r="B270" s="61"/>
      <c r="C270" s="62"/>
      <c r="D270" s="62"/>
      <c r="E270" s="62"/>
      <c r="F270" s="62"/>
      <c r="G270" s="62"/>
      <c r="H270" s="62"/>
      <c r="I270" s="170"/>
      <c r="J270" s="62"/>
      <c r="K270" s="62"/>
      <c r="L270" s="46"/>
      <c r="M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</row>
  </sheetData>
  <sheetProtection sheet="1" autoFilter="0" formatColumns="0" formatRows="0" objects="1" scenarios="1" spinCount="100000" saltValue="ZArhrmRLMNMmL7DrRXQxBw5+bQklldVjxr1znh+kXk8p5Tq+sSkMZu/Uu9mLEOVNoLbYcYOZGAupclji1NENmg==" hashValue="qdOSVmqPK/hNXfIkh+uVewf/h3/jFmNGwir+IWidwxuekNPLVYJniO7zOt1UZc4F3yfJGXy6+JvW2DsnlhE+yA==" algorithmName="SHA-512" password="CC35"/>
  <autoFilter ref="C86:K26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102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Lesopark Pod Kalichem – vodohospodářská část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103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359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105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12. 6. 2020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106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31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6"/>
      <c r="B27" s="147"/>
      <c r="C27" s="146"/>
      <c r="D27" s="146"/>
      <c r="E27" s="148" t="s">
        <v>107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ROUND((SUM(BE86:BE186)),  2)</f>
        <v>0</v>
      </c>
      <c r="G33" s="40"/>
      <c r="H33" s="40"/>
      <c r="I33" s="159">
        <v>0.20999999999999999</v>
      </c>
      <c r="J33" s="158">
        <f>ROUND(((SUM(BE86:BE186))*I33),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ROUND((SUM(BF86:BF186)),  2)</f>
        <v>0</v>
      </c>
      <c r="G34" s="40"/>
      <c r="H34" s="40"/>
      <c r="I34" s="159">
        <v>0.14999999999999999</v>
      </c>
      <c r="J34" s="158">
        <f>ROUND(((SUM(BF86:BF186))*I34),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ROUND((SUM(BG86:BG186)),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ROUND((SUM(BH86:BH186)),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ROUND((SUM(BI86:BI186)),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108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Lesopark Pod Kalichem – vodohospodářská část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103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02 - Hráz II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Sušice </v>
      </c>
      <c r="G52" s="42"/>
      <c r="H52" s="42"/>
      <c r="I52" s="142" t="s">
        <v>24</v>
      </c>
      <c r="J52" s="74" t="str">
        <f>IF(J12="","",J12)</f>
        <v>12. 6. 2020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Sušice_x0009__x0009__x0009__x0009__x0009_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109</v>
      </c>
      <c r="D57" s="176"/>
      <c r="E57" s="176"/>
      <c r="F57" s="176"/>
      <c r="G57" s="176"/>
      <c r="H57" s="176"/>
      <c r="I57" s="177"/>
      <c r="J57" s="178" t="s">
        <v>110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111</v>
      </c>
    </row>
    <row r="60" s="9" customFormat="1" ht="24.96" customHeight="1">
      <c r="A60" s="9"/>
      <c r="B60" s="180"/>
      <c r="C60" s="181"/>
      <c r="D60" s="182" t="s">
        <v>359</v>
      </c>
      <c r="E60" s="183"/>
      <c r="F60" s="183"/>
      <c r="G60" s="183"/>
      <c r="H60" s="183"/>
      <c r="I60" s="184"/>
      <c r="J60" s="185">
        <f>J87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112</v>
      </c>
      <c r="E61" s="190"/>
      <c r="F61" s="190"/>
      <c r="G61" s="190"/>
      <c r="H61" s="190"/>
      <c r="I61" s="191"/>
      <c r="J61" s="192">
        <f>J88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113</v>
      </c>
      <c r="E62" s="190"/>
      <c r="F62" s="190"/>
      <c r="G62" s="190"/>
      <c r="H62" s="190"/>
      <c r="I62" s="191"/>
      <c r="J62" s="192">
        <f>J124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114</v>
      </c>
      <c r="E63" s="190"/>
      <c r="F63" s="190"/>
      <c r="G63" s="190"/>
      <c r="H63" s="190"/>
      <c r="I63" s="191"/>
      <c r="J63" s="192">
        <f>J157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115</v>
      </c>
      <c r="E64" s="190"/>
      <c r="F64" s="190"/>
      <c r="G64" s="190"/>
      <c r="H64" s="190"/>
      <c r="I64" s="191"/>
      <c r="J64" s="192">
        <f>J166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116</v>
      </c>
      <c r="E65" s="190"/>
      <c r="F65" s="190"/>
      <c r="G65" s="190"/>
      <c r="H65" s="190"/>
      <c r="I65" s="191"/>
      <c r="J65" s="192">
        <f>J172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118</v>
      </c>
      <c r="E66" s="190"/>
      <c r="F66" s="190"/>
      <c r="G66" s="190"/>
      <c r="H66" s="190"/>
      <c r="I66" s="191"/>
      <c r="J66" s="192">
        <f>J185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0"/>
      <c r="J68" s="62"/>
      <c r="K68" s="6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3"/>
      <c r="J72" s="64"/>
      <c r="K72" s="64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119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4" t="str">
        <f>E7</f>
        <v>Lesopark Pod Kalichem – vodohospodářská část</v>
      </c>
      <c r="F76" s="33"/>
      <c r="G76" s="33"/>
      <c r="H76" s="33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103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IO 02 - Hráz II</v>
      </c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 xml:space="preserve">Sušice </v>
      </c>
      <c r="G80" s="42"/>
      <c r="H80" s="42"/>
      <c r="I80" s="142" t="s">
        <v>24</v>
      </c>
      <c r="J80" s="74" t="str">
        <f>IF(J12="","",J12)</f>
        <v>12. 6. 2020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3" t="s">
        <v>28</v>
      </c>
      <c r="D82" s="42"/>
      <c r="E82" s="42"/>
      <c r="F82" s="28" t="str">
        <f>E15</f>
        <v>Město Sušice_x0009__x0009__x0009__x0009__x0009_</v>
      </c>
      <c r="G82" s="42"/>
      <c r="H82" s="42"/>
      <c r="I82" s="142" t="s">
        <v>35</v>
      </c>
      <c r="J82" s="38" t="str">
        <f>E21</f>
        <v>VH-TRES spol.s r.o., České Budějovice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33</v>
      </c>
      <c r="D83" s="42"/>
      <c r="E83" s="42"/>
      <c r="F83" s="28" t="str">
        <f>IF(E18="","",E18)</f>
        <v>Vyplň údaj</v>
      </c>
      <c r="G83" s="42"/>
      <c r="H83" s="42"/>
      <c r="I83" s="142" t="s">
        <v>38</v>
      </c>
      <c r="J83" s="38" t="str">
        <f>E24</f>
        <v xml:space="preserve"> 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4"/>
      <c r="B85" s="195"/>
      <c r="C85" s="196" t="s">
        <v>120</v>
      </c>
      <c r="D85" s="197" t="s">
        <v>61</v>
      </c>
      <c r="E85" s="197" t="s">
        <v>57</v>
      </c>
      <c r="F85" s="197" t="s">
        <v>58</v>
      </c>
      <c r="G85" s="197" t="s">
        <v>121</v>
      </c>
      <c r="H85" s="197" t="s">
        <v>122</v>
      </c>
      <c r="I85" s="198" t="s">
        <v>123</v>
      </c>
      <c r="J85" s="197" t="s">
        <v>110</v>
      </c>
      <c r="K85" s="199" t="s">
        <v>124</v>
      </c>
      <c r="L85" s="200"/>
      <c r="M85" s="94" t="s">
        <v>30</v>
      </c>
      <c r="N85" s="95" t="s">
        <v>46</v>
      </c>
      <c r="O85" s="95" t="s">
        <v>125</v>
      </c>
      <c r="P85" s="95" t="s">
        <v>126</v>
      </c>
      <c r="Q85" s="95" t="s">
        <v>127</v>
      </c>
      <c r="R85" s="95" t="s">
        <v>128</v>
      </c>
      <c r="S85" s="95" t="s">
        <v>129</v>
      </c>
      <c r="T85" s="96" t="s">
        <v>130</v>
      </c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</row>
    <row r="86" s="2" customFormat="1" ht="22.8" customHeight="1">
      <c r="A86" s="40"/>
      <c r="B86" s="41"/>
      <c r="C86" s="101" t="s">
        <v>131</v>
      </c>
      <c r="D86" s="42"/>
      <c r="E86" s="42"/>
      <c r="F86" s="42"/>
      <c r="G86" s="42"/>
      <c r="H86" s="42"/>
      <c r="I86" s="138"/>
      <c r="J86" s="201">
        <f>BK86</f>
        <v>0</v>
      </c>
      <c r="K86" s="42"/>
      <c r="L86" s="46"/>
      <c r="M86" s="97"/>
      <c r="N86" s="202"/>
      <c r="O86" s="98"/>
      <c r="P86" s="203">
        <f>P87</f>
        <v>0</v>
      </c>
      <c r="Q86" s="98"/>
      <c r="R86" s="203">
        <f>R87</f>
        <v>822.79518813999994</v>
      </c>
      <c r="S86" s="98"/>
      <c r="T86" s="204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75</v>
      </c>
      <c r="AU86" s="18" t="s">
        <v>111</v>
      </c>
      <c r="BK86" s="205">
        <f>BK87</f>
        <v>0</v>
      </c>
    </row>
    <row r="87" s="12" customFormat="1" ht="25.92" customHeight="1">
      <c r="A87" s="12"/>
      <c r="B87" s="206"/>
      <c r="C87" s="207"/>
      <c r="D87" s="208" t="s">
        <v>75</v>
      </c>
      <c r="E87" s="209" t="s">
        <v>88</v>
      </c>
      <c r="F87" s="209" t="s">
        <v>89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P88+P124+P157+P166+P172+P185</f>
        <v>0</v>
      </c>
      <c r="Q87" s="214"/>
      <c r="R87" s="215">
        <f>R88+R124+R157+R166+R172+R185</f>
        <v>822.79518813999994</v>
      </c>
      <c r="S87" s="214"/>
      <c r="T87" s="216">
        <f>T88+T124+T157+T166+T172+T185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84</v>
      </c>
      <c r="AT87" s="218" t="s">
        <v>75</v>
      </c>
      <c r="AU87" s="218" t="s">
        <v>76</v>
      </c>
      <c r="AY87" s="217" t="s">
        <v>132</v>
      </c>
      <c r="BK87" s="219">
        <f>BK88+BK124+BK157+BK166+BK172+BK185</f>
        <v>0</v>
      </c>
    </row>
    <row r="88" s="12" customFormat="1" ht="22.8" customHeight="1">
      <c r="A88" s="12"/>
      <c r="B88" s="206"/>
      <c r="C88" s="207"/>
      <c r="D88" s="208" t="s">
        <v>75</v>
      </c>
      <c r="E88" s="220" t="s">
        <v>84</v>
      </c>
      <c r="F88" s="220" t="s">
        <v>133</v>
      </c>
      <c r="G88" s="207"/>
      <c r="H88" s="207"/>
      <c r="I88" s="210"/>
      <c r="J88" s="221">
        <f>BK88</f>
        <v>0</v>
      </c>
      <c r="K88" s="207"/>
      <c r="L88" s="212"/>
      <c r="M88" s="213"/>
      <c r="N88" s="214"/>
      <c r="O88" s="214"/>
      <c r="P88" s="215">
        <f>SUM(P89:P123)</f>
        <v>0</v>
      </c>
      <c r="Q88" s="214"/>
      <c r="R88" s="215">
        <f>SUM(R89:R123)</f>
        <v>0</v>
      </c>
      <c r="S88" s="214"/>
      <c r="T88" s="216">
        <f>SUM(T89:T123)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7" t="s">
        <v>84</v>
      </c>
      <c r="AT88" s="218" t="s">
        <v>75</v>
      </c>
      <c r="AU88" s="218" t="s">
        <v>84</v>
      </c>
      <c r="AY88" s="217" t="s">
        <v>132</v>
      </c>
      <c r="BK88" s="219">
        <f>SUM(BK89:BK123)</f>
        <v>0</v>
      </c>
    </row>
    <row r="89" s="2" customFormat="1" ht="16.5" customHeight="1">
      <c r="A89" s="40"/>
      <c r="B89" s="41"/>
      <c r="C89" s="222" t="s">
        <v>84</v>
      </c>
      <c r="D89" s="222" t="s">
        <v>134</v>
      </c>
      <c r="E89" s="223" t="s">
        <v>135</v>
      </c>
      <c r="F89" s="224" t="s">
        <v>136</v>
      </c>
      <c r="G89" s="225" t="s">
        <v>137</v>
      </c>
      <c r="H89" s="226">
        <v>150</v>
      </c>
      <c r="I89" s="227"/>
      <c r="J89" s="228">
        <f>ROUND(I89*H89,2)</f>
        <v>0</v>
      </c>
      <c r="K89" s="224" t="s">
        <v>138</v>
      </c>
      <c r="L89" s="46"/>
      <c r="M89" s="229" t="s">
        <v>30</v>
      </c>
      <c r="N89" s="230" t="s">
        <v>47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139</v>
      </c>
      <c r="AT89" s="233" t="s">
        <v>134</v>
      </c>
      <c r="AU89" s="233" t="s">
        <v>87</v>
      </c>
      <c r="AY89" s="18" t="s">
        <v>132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8" t="s">
        <v>84</v>
      </c>
      <c r="BK89" s="234">
        <f>ROUND(I89*H89,2)</f>
        <v>0</v>
      </c>
      <c r="BL89" s="18" t="s">
        <v>139</v>
      </c>
      <c r="BM89" s="233" t="s">
        <v>140</v>
      </c>
    </row>
    <row r="90" s="13" customFormat="1">
      <c r="A90" s="13"/>
      <c r="B90" s="235"/>
      <c r="C90" s="236"/>
      <c r="D90" s="237" t="s">
        <v>141</v>
      </c>
      <c r="E90" s="238" t="s">
        <v>30</v>
      </c>
      <c r="F90" s="239" t="s">
        <v>142</v>
      </c>
      <c r="G90" s="236"/>
      <c r="H90" s="240">
        <v>150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141</v>
      </c>
      <c r="AU90" s="246" t="s">
        <v>87</v>
      </c>
      <c r="AV90" s="13" t="s">
        <v>87</v>
      </c>
      <c r="AW90" s="13" t="s">
        <v>37</v>
      </c>
      <c r="AX90" s="13" t="s">
        <v>76</v>
      </c>
      <c r="AY90" s="246" t="s">
        <v>132</v>
      </c>
    </row>
    <row r="91" s="14" customFormat="1">
      <c r="A91" s="14"/>
      <c r="B91" s="247"/>
      <c r="C91" s="248"/>
      <c r="D91" s="237" t="s">
        <v>141</v>
      </c>
      <c r="E91" s="249" t="s">
        <v>30</v>
      </c>
      <c r="F91" s="250" t="s">
        <v>143</v>
      </c>
      <c r="G91" s="248"/>
      <c r="H91" s="251">
        <v>150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141</v>
      </c>
      <c r="AU91" s="257" t="s">
        <v>87</v>
      </c>
      <c r="AV91" s="14" t="s">
        <v>139</v>
      </c>
      <c r="AW91" s="14" t="s">
        <v>37</v>
      </c>
      <c r="AX91" s="14" t="s">
        <v>84</v>
      </c>
      <c r="AY91" s="257" t="s">
        <v>132</v>
      </c>
    </row>
    <row r="92" s="2" customFormat="1" ht="21.75" customHeight="1">
      <c r="A92" s="40"/>
      <c r="B92" s="41"/>
      <c r="C92" s="222" t="s">
        <v>87</v>
      </c>
      <c r="D92" s="222" t="s">
        <v>134</v>
      </c>
      <c r="E92" s="223" t="s">
        <v>144</v>
      </c>
      <c r="F92" s="224" t="s">
        <v>145</v>
      </c>
      <c r="G92" s="225" t="s">
        <v>146</v>
      </c>
      <c r="H92" s="226">
        <v>15</v>
      </c>
      <c r="I92" s="227"/>
      <c r="J92" s="228">
        <f>ROUND(I92*H92,2)</f>
        <v>0</v>
      </c>
      <c r="K92" s="224" t="s">
        <v>138</v>
      </c>
      <c r="L92" s="46"/>
      <c r="M92" s="229" t="s">
        <v>30</v>
      </c>
      <c r="N92" s="230" t="s">
        <v>47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139</v>
      </c>
      <c r="AT92" s="233" t="s">
        <v>134</v>
      </c>
      <c r="AU92" s="233" t="s">
        <v>87</v>
      </c>
      <c r="AY92" s="18" t="s">
        <v>132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8" t="s">
        <v>84</v>
      </c>
      <c r="BK92" s="234">
        <f>ROUND(I92*H92,2)</f>
        <v>0</v>
      </c>
      <c r="BL92" s="18" t="s">
        <v>139</v>
      </c>
      <c r="BM92" s="233" t="s">
        <v>147</v>
      </c>
    </row>
    <row r="93" s="13" customFormat="1">
      <c r="A93" s="13"/>
      <c r="B93" s="235"/>
      <c r="C93" s="236"/>
      <c r="D93" s="237" t="s">
        <v>141</v>
      </c>
      <c r="E93" s="238" t="s">
        <v>30</v>
      </c>
      <c r="F93" s="239" t="s">
        <v>148</v>
      </c>
      <c r="G93" s="236"/>
      <c r="H93" s="240">
        <v>15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141</v>
      </c>
      <c r="AU93" s="246" t="s">
        <v>87</v>
      </c>
      <c r="AV93" s="13" t="s">
        <v>87</v>
      </c>
      <c r="AW93" s="13" t="s">
        <v>37</v>
      </c>
      <c r="AX93" s="13" t="s">
        <v>76</v>
      </c>
      <c r="AY93" s="246" t="s">
        <v>132</v>
      </c>
    </row>
    <row r="94" s="14" customFormat="1">
      <c r="A94" s="14"/>
      <c r="B94" s="247"/>
      <c r="C94" s="248"/>
      <c r="D94" s="237" t="s">
        <v>141</v>
      </c>
      <c r="E94" s="249" t="s">
        <v>30</v>
      </c>
      <c r="F94" s="250" t="s">
        <v>143</v>
      </c>
      <c r="G94" s="248"/>
      <c r="H94" s="251">
        <v>15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141</v>
      </c>
      <c r="AU94" s="257" t="s">
        <v>87</v>
      </c>
      <c r="AV94" s="14" t="s">
        <v>139</v>
      </c>
      <c r="AW94" s="14" t="s">
        <v>37</v>
      </c>
      <c r="AX94" s="14" t="s">
        <v>84</v>
      </c>
      <c r="AY94" s="257" t="s">
        <v>132</v>
      </c>
    </row>
    <row r="95" s="2" customFormat="1" ht="16.5" customHeight="1">
      <c r="A95" s="40"/>
      <c r="B95" s="41"/>
      <c r="C95" s="222" t="s">
        <v>149</v>
      </c>
      <c r="D95" s="222" t="s">
        <v>134</v>
      </c>
      <c r="E95" s="223" t="s">
        <v>150</v>
      </c>
      <c r="F95" s="224" t="s">
        <v>151</v>
      </c>
      <c r="G95" s="225" t="s">
        <v>152</v>
      </c>
      <c r="H95" s="226">
        <v>299.19999999999999</v>
      </c>
      <c r="I95" s="227"/>
      <c r="J95" s="228">
        <f>ROUND(I95*H95,2)</f>
        <v>0</v>
      </c>
      <c r="K95" s="224" t="s">
        <v>138</v>
      </c>
      <c r="L95" s="46"/>
      <c r="M95" s="229" t="s">
        <v>30</v>
      </c>
      <c r="N95" s="230" t="s">
        <v>47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139</v>
      </c>
      <c r="AT95" s="233" t="s">
        <v>134</v>
      </c>
      <c r="AU95" s="233" t="s">
        <v>87</v>
      </c>
      <c r="AY95" s="18" t="s">
        <v>132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8" t="s">
        <v>84</v>
      </c>
      <c r="BK95" s="234">
        <f>ROUND(I95*H95,2)</f>
        <v>0</v>
      </c>
      <c r="BL95" s="18" t="s">
        <v>139</v>
      </c>
      <c r="BM95" s="233" t="s">
        <v>360</v>
      </c>
    </row>
    <row r="96" s="15" customFormat="1">
      <c r="A96" s="15"/>
      <c r="B96" s="258"/>
      <c r="C96" s="259"/>
      <c r="D96" s="237" t="s">
        <v>141</v>
      </c>
      <c r="E96" s="260" t="s">
        <v>30</v>
      </c>
      <c r="F96" s="261" t="s">
        <v>361</v>
      </c>
      <c r="G96" s="259"/>
      <c r="H96" s="260" t="s">
        <v>30</v>
      </c>
      <c r="I96" s="262"/>
      <c r="J96" s="259"/>
      <c r="K96" s="259"/>
      <c r="L96" s="263"/>
      <c r="M96" s="264"/>
      <c r="N96" s="265"/>
      <c r="O96" s="265"/>
      <c r="P96" s="265"/>
      <c r="Q96" s="265"/>
      <c r="R96" s="265"/>
      <c r="S96" s="265"/>
      <c r="T96" s="266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7" t="s">
        <v>141</v>
      </c>
      <c r="AU96" s="267" t="s">
        <v>87</v>
      </c>
      <c r="AV96" s="15" t="s">
        <v>84</v>
      </c>
      <c r="AW96" s="15" t="s">
        <v>37</v>
      </c>
      <c r="AX96" s="15" t="s">
        <v>76</v>
      </c>
      <c r="AY96" s="267" t="s">
        <v>132</v>
      </c>
    </row>
    <row r="97" s="13" customFormat="1">
      <c r="A97" s="13"/>
      <c r="B97" s="235"/>
      <c r="C97" s="236"/>
      <c r="D97" s="237" t="s">
        <v>141</v>
      </c>
      <c r="E97" s="238" t="s">
        <v>30</v>
      </c>
      <c r="F97" s="239" t="s">
        <v>362</v>
      </c>
      <c r="G97" s="236"/>
      <c r="H97" s="240">
        <v>299.19999999999999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141</v>
      </c>
      <c r="AU97" s="246" t="s">
        <v>87</v>
      </c>
      <c r="AV97" s="13" t="s">
        <v>87</v>
      </c>
      <c r="AW97" s="13" t="s">
        <v>37</v>
      </c>
      <c r="AX97" s="13" t="s">
        <v>76</v>
      </c>
      <c r="AY97" s="246" t="s">
        <v>132</v>
      </c>
    </row>
    <row r="98" s="14" customFormat="1">
      <c r="A98" s="14"/>
      <c r="B98" s="247"/>
      <c r="C98" s="248"/>
      <c r="D98" s="237" t="s">
        <v>141</v>
      </c>
      <c r="E98" s="249" t="s">
        <v>30</v>
      </c>
      <c r="F98" s="250" t="s">
        <v>143</v>
      </c>
      <c r="G98" s="248"/>
      <c r="H98" s="251">
        <v>299.19999999999999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141</v>
      </c>
      <c r="AU98" s="257" t="s">
        <v>87</v>
      </c>
      <c r="AV98" s="14" t="s">
        <v>139</v>
      </c>
      <c r="AW98" s="14" t="s">
        <v>37</v>
      </c>
      <c r="AX98" s="14" t="s">
        <v>84</v>
      </c>
      <c r="AY98" s="257" t="s">
        <v>132</v>
      </c>
    </row>
    <row r="99" s="2" customFormat="1" ht="16.5" customHeight="1">
      <c r="A99" s="40"/>
      <c r="B99" s="41"/>
      <c r="C99" s="222" t="s">
        <v>139</v>
      </c>
      <c r="D99" s="222" t="s">
        <v>134</v>
      </c>
      <c r="E99" s="223" t="s">
        <v>156</v>
      </c>
      <c r="F99" s="224" t="s">
        <v>157</v>
      </c>
      <c r="G99" s="225" t="s">
        <v>158</v>
      </c>
      <c r="H99" s="226">
        <v>163.24000000000001</v>
      </c>
      <c r="I99" s="227"/>
      <c r="J99" s="228">
        <f>ROUND(I99*H99,2)</f>
        <v>0</v>
      </c>
      <c r="K99" s="224" t="s">
        <v>138</v>
      </c>
      <c r="L99" s="46"/>
      <c r="M99" s="229" t="s">
        <v>30</v>
      </c>
      <c r="N99" s="230" t="s">
        <v>47</v>
      </c>
      <c r="O99" s="86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139</v>
      </c>
      <c r="AT99" s="233" t="s">
        <v>134</v>
      </c>
      <c r="AU99" s="233" t="s">
        <v>87</v>
      </c>
      <c r="AY99" s="18" t="s">
        <v>132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8" t="s">
        <v>84</v>
      </c>
      <c r="BK99" s="234">
        <f>ROUND(I99*H99,2)</f>
        <v>0</v>
      </c>
      <c r="BL99" s="18" t="s">
        <v>139</v>
      </c>
      <c r="BM99" s="233" t="s">
        <v>363</v>
      </c>
    </row>
    <row r="100" s="15" customFormat="1">
      <c r="A100" s="15"/>
      <c r="B100" s="258"/>
      <c r="C100" s="259"/>
      <c r="D100" s="237" t="s">
        <v>141</v>
      </c>
      <c r="E100" s="260" t="s">
        <v>30</v>
      </c>
      <c r="F100" s="261" t="s">
        <v>361</v>
      </c>
      <c r="G100" s="259"/>
      <c r="H100" s="260" t="s">
        <v>30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141</v>
      </c>
      <c r="AU100" s="267" t="s">
        <v>87</v>
      </c>
      <c r="AV100" s="15" t="s">
        <v>84</v>
      </c>
      <c r="AW100" s="15" t="s">
        <v>37</v>
      </c>
      <c r="AX100" s="15" t="s">
        <v>76</v>
      </c>
      <c r="AY100" s="267" t="s">
        <v>132</v>
      </c>
    </row>
    <row r="101" s="13" customFormat="1">
      <c r="A101" s="13"/>
      <c r="B101" s="235"/>
      <c r="C101" s="236"/>
      <c r="D101" s="237" t="s">
        <v>141</v>
      </c>
      <c r="E101" s="238" t="s">
        <v>30</v>
      </c>
      <c r="F101" s="239" t="s">
        <v>364</v>
      </c>
      <c r="G101" s="236"/>
      <c r="H101" s="240">
        <v>140.36000000000001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141</v>
      </c>
      <c r="AU101" s="246" t="s">
        <v>87</v>
      </c>
      <c r="AV101" s="13" t="s">
        <v>87</v>
      </c>
      <c r="AW101" s="13" t="s">
        <v>37</v>
      </c>
      <c r="AX101" s="13" t="s">
        <v>76</v>
      </c>
      <c r="AY101" s="246" t="s">
        <v>132</v>
      </c>
    </row>
    <row r="102" s="13" customFormat="1">
      <c r="A102" s="13"/>
      <c r="B102" s="235"/>
      <c r="C102" s="236"/>
      <c r="D102" s="237" t="s">
        <v>141</v>
      </c>
      <c r="E102" s="238" t="s">
        <v>30</v>
      </c>
      <c r="F102" s="239" t="s">
        <v>365</v>
      </c>
      <c r="G102" s="236"/>
      <c r="H102" s="240">
        <v>22.879999999999999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141</v>
      </c>
      <c r="AU102" s="246" t="s">
        <v>87</v>
      </c>
      <c r="AV102" s="13" t="s">
        <v>87</v>
      </c>
      <c r="AW102" s="13" t="s">
        <v>37</v>
      </c>
      <c r="AX102" s="13" t="s">
        <v>76</v>
      </c>
      <c r="AY102" s="246" t="s">
        <v>132</v>
      </c>
    </row>
    <row r="103" s="14" customFormat="1">
      <c r="A103" s="14"/>
      <c r="B103" s="247"/>
      <c r="C103" s="248"/>
      <c r="D103" s="237" t="s">
        <v>141</v>
      </c>
      <c r="E103" s="249" t="s">
        <v>30</v>
      </c>
      <c r="F103" s="250" t="s">
        <v>143</v>
      </c>
      <c r="G103" s="248"/>
      <c r="H103" s="251">
        <v>163.24000000000001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141</v>
      </c>
      <c r="AU103" s="257" t="s">
        <v>87</v>
      </c>
      <c r="AV103" s="14" t="s">
        <v>139</v>
      </c>
      <c r="AW103" s="14" t="s">
        <v>37</v>
      </c>
      <c r="AX103" s="14" t="s">
        <v>84</v>
      </c>
      <c r="AY103" s="257" t="s">
        <v>132</v>
      </c>
    </row>
    <row r="104" s="2" customFormat="1" ht="33" customHeight="1">
      <c r="A104" s="40"/>
      <c r="B104" s="41"/>
      <c r="C104" s="222" t="s">
        <v>162</v>
      </c>
      <c r="D104" s="222" t="s">
        <v>134</v>
      </c>
      <c r="E104" s="223" t="s">
        <v>163</v>
      </c>
      <c r="F104" s="224" t="s">
        <v>164</v>
      </c>
      <c r="G104" s="225" t="s">
        <v>158</v>
      </c>
      <c r="H104" s="226">
        <v>254.70400000000001</v>
      </c>
      <c r="I104" s="227"/>
      <c r="J104" s="228">
        <f>ROUND(I104*H104,2)</f>
        <v>0</v>
      </c>
      <c r="K104" s="224" t="s">
        <v>138</v>
      </c>
      <c r="L104" s="46"/>
      <c r="M104" s="229" t="s">
        <v>30</v>
      </c>
      <c r="N104" s="230" t="s">
        <v>47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139</v>
      </c>
      <c r="AT104" s="233" t="s">
        <v>134</v>
      </c>
      <c r="AU104" s="233" t="s">
        <v>87</v>
      </c>
      <c r="AY104" s="18" t="s">
        <v>132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8" t="s">
        <v>84</v>
      </c>
      <c r="BK104" s="234">
        <f>ROUND(I104*H104,2)</f>
        <v>0</v>
      </c>
      <c r="BL104" s="18" t="s">
        <v>139</v>
      </c>
      <c r="BM104" s="233" t="s">
        <v>366</v>
      </c>
    </row>
    <row r="105" s="13" customFormat="1">
      <c r="A105" s="13"/>
      <c r="B105" s="235"/>
      <c r="C105" s="236"/>
      <c r="D105" s="237" t="s">
        <v>141</v>
      </c>
      <c r="E105" s="238" t="s">
        <v>30</v>
      </c>
      <c r="F105" s="239" t="s">
        <v>367</v>
      </c>
      <c r="G105" s="236"/>
      <c r="H105" s="240">
        <v>253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141</v>
      </c>
      <c r="AU105" s="246" t="s">
        <v>87</v>
      </c>
      <c r="AV105" s="13" t="s">
        <v>87</v>
      </c>
      <c r="AW105" s="13" t="s">
        <v>37</v>
      </c>
      <c r="AX105" s="13" t="s">
        <v>76</v>
      </c>
      <c r="AY105" s="246" t="s">
        <v>132</v>
      </c>
    </row>
    <row r="106" s="13" customFormat="1">
      <c r="A106" s="13"/>
      <c r="B106" s="235"/>
      <c r="C106" s="236"/>
      <c r="D106" s="237" t="s">
        <v>141</v>
      </c>
      <c r="E106" s="238" t="s">
        <v>30</v>
      </c>
      <c r="F106" s="239" t="s">
        <v>368</v>
      </c>
      <c r="G106" s="236"/>
      <c r="H106" s="240">
        <v>1.704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141</v>
      </c>
      <c r="AU106" s="246" t="s">
        <v>87</v>
      </c>
      <c r="AV106" s="13" t="s">
        <v>87</v>
      </c>
      <c r="AW106" s="13" t="s">
        <v>37</v>
      </c>
      <c r="AX106" s="13" t="s">
        <v>76</v>
      </c>
      <c r="AY106" s="246" t="s">
        <v>132</v>
      </c>
    </row>
    <row r="107" s="14" customFormat="1">
      <c r="A107" s="14"/>
      <c r="B107" s="247"/>
      <c r="C107" s="248"/>
      <c r="D107" s="237" t="s">
        <v>141</v>
      </c>
      <c r="E107" s="249" t="s">
        <v>30</v>
      </c>
      <c r="F107" s="250" t="s">
        <v>143</v>
      </c>
      <c r="G107" s="248"/>
      <c r="H107" s="251">
        <v>254.70400000000001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141</v>
      </c>
      <c r="AU107" s="257" t="s">
        <v>87</v>
      </c>
      <c r="AV107" s="14" t="s">
        <v>139</v>
      </c>
      <c r="AW107" s="14" t="s">
        <v>37</v>
      </c>
      <c r="AX107" s="14" t="s">
        <v>84</v>
      </c>
      <c r="AY107" s="257" t="s">
        <v>132</v>
      </c>
    </row>
    <row r="108" s="2" customFormat="1" ht="21.75" customHeight="1">
      <c r="A108" s="40"/>
      <c r="B108" s="41"/>
      <c r="C108" s="222" t="s">
        <v>168</v>
      </c>
      <c r="D108" s="222" t="s">
        <v>134</v>
      </c>
      <c r="E108" s="223" t="s">
        <v>169</v>
      </c>
      <c r="F108" s="224" t="s">
        <v>170</v>
      </c>
      <c r="G108" s="225" t="s">
        <v>158</v>
      </c>
      <c r="H108" s="226">
        <v>1.704</v>
      </c>
      <c r="I108" s="227"/>
      <c r="J108" s="228">
        <f>ROUND(I108*H108,2)</f>
        <v>0</v>
      </c>
      <c r="K108" s="224" t="s">
        <v>138</v>
      </c>
      <c r="L108" s="46"/>
      <c r="M108" s="229" t="s">
        <v>30</v>
      </c>
      <c r="N108" s="230" t="s">
        <v>47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139</v>
      </c>
      <c r="AT108" s="233" t="s">
        <v>134</v>
      </c>
      <c r="AU108" s="233" t="s">
        <v>87</v>
      </c>
      <c r="AY108" s="18" t="s">
        <v>132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8" t="s">
        <v>84</v>
      </c>
      <c r="BK108" s="234">
        <f>ROUND(I108*H108,2)</f>
        <v>0</v>
      </c>
      <c r="BL108" s="18" t="s">
        <v>139</v>
      </c>
      <c r="BM108" s="233" t="s">
        <v>369</v>
      </c>
    </row>
    <row r="109" s="13" customFormat="1">
      <c r="A109" s="13"/>
      <c r="B109" s="235"/>
      <c r="C109" s="236"/>
      <c r="D109" s="237" t="s">
        <v>141</v>
      </c>
      <c r="E109" s="238" t="s">
        <v>30</v>
      </c>
      <c r="F109" s="239" t="s">
        <v>370</v>
      </c>
      <c r="G109" s="236"/>
      <c r="H109" s="240">
        <v>1.704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141</v>
      </c>
      <c r="AU109" s="246" t="s">
        <v>87</v>
      </c>
      <c r="AV109" s="13" t="s">
        <v>87</v>
      </c>
      <c r="AW109" s="13" t="s">
        <v>37</v>
      </c>
      <c r="AX109" s="13" t="s">
        <v>76</v>
      </c>
      <c r="AY109" s="246" t="s">
        <v>132</v>
      </c>
    </row>
    <row r="110" s="14" customFormat="1">
      <c r="A110" s="14"/>
      <c r="B110" s="247"/>
      <c r="C110" s="248"/>
      <c r="D110" s="237" t="s">
        <v>141</v>
      </c>
      <c r="E110" s="249" t="s">
        <v>30</v>
      </c>
      <c r="F110" s="250" t="s">
        <v>143</v>
      </c>
      <c r="G110" s="248"/>
      <c r="H110" s="251">
        <v>1.704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7" t="s">
        <v>141</v>
      </c>
      <c r="AU110" s="257" t="s">
        <v>87</v>
      </c>
      <c r="AV110" s="14" t="s">
        <v>139</v>
      </c>
      <c r="AW110" s="14" t="s">
        <v>37</v>
      </c>
      <c r="AX110" s="14" t="s">
        <v>84</v>
      </c>
      <c r="AY110" s="257" t="s">
        <v>132</v>
      </c>
    </row>
    <row r="111" s="2" customFormat="1" ht="21.75" customHeight="1">
      <c r="A111" s="40"/>
      <c r="B111" s="41"/>
      <c r="C111" s="222" t="s">
        <v>173</v>
      </c>
      <c r="D111" s="222" t="s">
        <v>134</v>
      </c>
      <c r="E111" s="223" t="s">
        <v>174</v>
      </c>
      <c r="F111" s="224" t="s">
        <v>175</v>
      </c>
      <c r="G111" s="225" t="s">
        <v>158</v>
      </c>
      <c r="H111" s="226">
        <v>254.70400000000001</v>
      </c>
      <c r="I111" s="227"/>
      <c r="J111" s="228">
        <f>ROUND(I111*H111,2)</f>
        <v>0</v>
      </c>
      <c r="K111" s="224" t="s">
        <v>138</v>
      </c>
      <c r="L111" s="46"/>
      <c r="M111" s="229" t="s">
        <v>30</v>
      </c>
      <c r="N111" s="230" t="s">
        <v>47</v>
      </c>
      <c r="O111" s="86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139</v>
      </c>
      <c r="AT111" s="233" t="s">
        <v>134</v>
      </c>
      <c r="AU111" s="233" t="s">
        <v>87</v>
      </c>
      <c r="AY111" s="18" t="s">
        <v>132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8" t="s">
        <v>84</v>
      </c>
      <c r="BK111" s="234">
        <f>ROUND(I111*H111,2)</f>
        <v>0</v>
      </c>
      <c r="BL111" s="18" t="s">
        <v>139</v>
      </c>
      <c r="BM111" s="233" t="s">
        <v>371</v>
      </c>
    </row>
    <row r="112" s="15" customFormat="1">
      <c r="A112" s="15"/>
      <c r="B112" s="258"/>
      <c r="C112" s="259"/>
      <c r="D112" s="237" t="s">
        <v>141</v>
      </c>
      <c r="E112" s="260" t="s">
        <v>30</v>
      </c>
      <c r="F112" s="261" t="s">
        <v>177</v>
      </c>
      <c r="G112" s="259"/>
      <c r="H112" s="260" t="s">
        <v>30</v>
      </c>
      <c r="I112" s="262"/>
      <c r="J112" s="259"/>
      <c r="K112" s="259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141</v>
      </c>
      <c r="AU112" s="267" t="s">
        <v>87</v>
      </c>
      <c r="AV112" s="15" t="s">
        <v>84</v>
      </c>
      <c r="AW112" s="15" t="s">
        <v>37</v>
      </c>
      <c r="AX112" s="15" t="s">
        <v>76</v>
      </c>
      <c r="AY112" s="267" t="s">
        <v>132</v>
      </c>
    </row>
    <row r="113" s="13" customFormat="1">
      <c r="A113" s="13"/>
      <c r="B113" s="235"/>
      <c r="C113" s="236"/>
      <c r="D113" s="237" t="s">
        <v>141</v>
      </c>
      <c r="E113" s="238" t="s">
        <v>30</v>
      </c>
      <c r="F113" s="239" t="s">
        <v>372</v>
      </c>
      <c r="G113" s="236"/>
      <c r="H113" s="240">
        <v>253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141</v>
      </c>
      <c r="AU113" s="246" t="s">
        <v>87</v>
      </c>
      <c r="AV113" s="13" t="s">
        <v>87</v>
      </c>
      <c r="AW113" s="13" t="s">
        <v>37</v>
      </c>
      <c r="AX113" s="13" t="s">
        <v>76</v>
      </c>
      <c r="AY113" s="246" t="s">
        <v>132</v>
      </c>
    </row>
    <row r="114" s="13" customFormat="1">
      <c r="A114" s="13"/>
      <c r="B114" s="235"/>
      <c r="C114" s="236"/>
      <c r="D114" s="237" t="s">
        <v>141</v>
      </c>
      <c r="E114" s="238" t="s">
        <v>30</v>
      </c>
      <c r="F114" s="239" t="s">
        <v>373</v>
      </c>
      <c r="G114" s="236"/>
      <c r="H114" s="240">
        <v>1.704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141</v>
      </c>
      <c r="AU114" s="246" t="s">
        <v>87</v>
      </c>
      <c r="AV114" s="13" t="s">
        <v>87</v>
      </c>
      <c r="AW114" s="13" t="s">
        <v>37</v>
      </c>
      <c r="AX114" s="13" t="s">
        <v>76</v>
      </c>
      <c r="AY114" s="246" t="s">
        <v>132</v>
      </c>
    </row>
    <row r="115" s="14" customFormat="1">
      <c r="A115" s="14"/>
      <c r="B115" s="247"/>
      <c r="C115" s="248"/>
      <c r="D115" s="237" t="s">
        <v>141</v>
      </c>
      <c r="E115" s="249" t="s">
        <v>30</v>
      </c>
      <c r="F115" s="250" t="s">
        <v>143</v>
      </c>
      <c r="G115" s="248"/>
      <c r="H115" s="251">
        <v>254.70400000000001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141</v>
      </c>
      <c r="AU115" s="257" t="s">
        <v>87</v>
      </c>
      <c r="AV115" s="14" t="s">
        <v>139</v>
      </c>
      <c r="AW115" s="14" t="s">
        <v>37</v>
      </c>
      <c r="AX115" s="14" t="s">
        <v>84</v>
      </c>
      <c r="AY115" s="257" t="s">
        <v>132</v>
      </c>
    </row>
    <row r="116" s="2" customFormat="1" ht="21.75" customHeight="1">
      <c r="A116" s="40"/>
      <c r="B116" s="41"/>
      <c r="C116" s="222" t="s">
        <v>180</v>
      </c>
      <c r="D116" s="222" t="s">
        <v>134</v>
      </c>
      <c r="E116" s="223" t="s">
        <v>181</v>
      </c>
      <c r="F116" s="224" t="s">
        <v>182</v>
      </c>
      <c r="G116" s="225" t="s">
        <v>158</v>
      </c>
      <c r="H116" s="226">
        <v>1.704</v>
      </c>
      <c r="I116" s="227"/>
      <c r="J116" s="228">
        <f>ROUND(I116*H116,2)</f>
        <v>0</v>
      </c>
      <c r="K116" s="224" t="s">
        <v>138</v>
      </c>
      <c r="L116" s="46"/>
      <c r="M116" s="229" t="s">
        <v>30</v>
      </c>
      <c r="N116" s="230" t="s">
        <v>47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139</v>
      </c>
      <c r="AT116" s="233" t="s">
        <v>134</v>
      </c>
      <c r="AU116" s="233" t="s">
        <v>87</v>
      </c>
      <c r="AY116" s="18" t="s">
        <v>132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8" t="s">
        <v>84</v>
      </c>
      <c r="BK116" s="234">
        <f>ROUND(I116*H116,2)</f>
        <v>0</v>
      </c>
      <c r="BL116" s="18" t="s">
        <v>139</v>
      </c>
      <c r="BM116" s="233" t="s">
        <v>374</v>
      </c>
    </row>
    <row r="117" s="15" customFormat="1">
      <c r="A117" s="15"/>
      <c r="B117" s="258"/>
      <c r="C117" s="259"/>
      <c r="D117" s="237" t="s">
        <v>141</v>
      </c>
      <c r="E117" s="260" t="s">
        <v>30</v>
      </c>
      <c r="F117" s="261" t="s">
        <v>361</v>
      </c>
      <c r="G117" s="259"/>
      <c r="H117" s="260" t="s">
        <v>30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141</v>
      </c>
      <c r="AU117" s="267" t="s">
        <v>87</v>
      </c>
      <c r="AV117" s="15" t="s">
        <v>84</v>
      </c>
      <c r="AW117" s="15" t="s">
        <v>37</v>
      </c>
      <c r="AX117" s="15" t="s">
        <v>76</v>
      </c>
      <c r="AY117" s="267" t="s">
        <v>132</v>
      </c>
    </row>
    <row r="118" s="13" customFormat="1">
      <c r="A118" s="13"/>
      <c r="B118" s="235"/>
      <c r="C118" s="236"/>
      <c r="D118" s="237" t="s">
        <v>141</v>
      </c>
      <c r="E118" s="238" t="s">
        <v>30</v>
      </c>
      <c r="F118" s="239" t="s">
        <v>375</v>
      </c>
      <c r="G118" s="236"/>
      <c r="H118" s="240">
        <v>1.704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141</v>
      </c>
      <c r="AU118" s="246" t="s">
        <v>87</v>
      </c>
      <c r="AV118" s="13" t="s">
        <v>87</v>
      </c>
      <c r="AW118" s="13" t="s">
        <v>37</v>
      </c>
      <c r="AX118" s="13" t="s">
        <v>76</v>
      </c>
      <c r="AY118" s="246" t="s">
        <v>132</v>
      </c>
    </row>
    <row r="119" s="14" customFormat="1">
      <c r="A119" s="14"/>
      <c r="B119" s="247"/>
      <c r="C119" s="248"/>
      <c r="D119" s="237" t="s">
        <v>141</v>
      </c>
      <c r="E119" s="249" t="s">
        <v>30</v>
      </c>
      <c r="F119" s="250" t="s">
        <v>143</v>
      </c>
      <c r="G119" s="248"/>
      <c r="H119" s="251">
        <v>1.704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141</v>
      </c>
      <c r="AU119" s="257" t="s">
        <v>87</v>
      </c>
      <c r="AV119" s="14" t="s">
        <v>139</v>
      </c>
      <c r="AW119" s="14" t="s">
        <v>37</v>
      </c>
      <c r="AX119" s="14" t="s">
        <v>84</v>
      </c>
      <c r="AY119" s="257" t="s">
        <v>132</v>
      </c>
    </row>
    <row r="120" s="2" customFormat="1" ht="16.5" customHeight="1">
      <c r="A120" s="40"/>
      <c r="B120" s="41"/>
      <c r="C120" s="222" t="s">
        <v>185</v>
      </c>
      <c r="D120" s="222" t="s">
        <v>134</v>
      </c>
      <c r="E120" s="223" t="s">
        <v>186</v>
      </c>
      <c r="F120" s="224" t="s">
        <v>187</v>
      </c>
      <c r="G120" s="225" t="s">
        <v>152</v>
      </c>
      <c r="H120" s="226">
        <v>299.19999999999999</v>
      </c>
      <c r="I120" s="227"/>
      <c r="J120" s="228">
        <f>ROUND(I120*H120,2)</f>
        <v>0</v>
      </c>
      <c r="K120" s="224" t="s">
        <v>138</v>
      </c>
      <c r="L120" s="46"/>
      <c r="M120" s="229" t="s">
        <v>30</v>
      </c>
      <c r="N120" s="230" t="s">
        <v>47</v>
      </c>
      <c r="O120" s="86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139</v>
      </c>
      <c r="AT120" s="233" t="s">
        <v>134</v>
      </c>
      <c r="AU120" s="233" t="s">
        <v>87</v>
      </c>
      <c r="AY120" s="18" t="s">
        <v>132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8" t="s">
        <v>84</v>
      </c>
      <c r="BK120" s="234">
        <f>ROUND(I120*H120,2)</f>
        <v>0</v>
      </c>
      <c r="BL120" s="18" t="s">
        <v>139</v>
      </c>
      <c r="BM120" s="233" t="s">
        <v>376</v>
      </c>
    </row>
    <row r="121" s="15" customFormat="1">
      <c r="A121" s="15"/>
      <c r="B121" s="258"/>
      <c r="C121" s="259"/>
      <c r="D121" s="237" t="s">
        <v>141</v>
      </c>
      <c r="E121" s="260" t="s">
        <v>30</v>
      </c>
      <c r="F121" s="261" t="s">
        <v>361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141</v>
      </c>
      <c r="AU121" s="267" t="s">
        <v>87</v>
      </c>
      <c r="AV121" s="15" t="s">
        <v>84</v>
      </c>
      <c r="AW121" s="15" t="s">
        <v>37</v>
      </c>
      <c r="AX121" s="15" t="s">
        <v>76</v>
      </c>
      <c r="AY121" s="267" t="s">
        <v>132</v>
      </c>
    </row>
    <row r="122" s="13" customFormat="1">
      <c r="A122" s="13"/>
      <c r="B122" s="235"/>
      <c r="C122" s="236"/>
      <c r="D122" s="237" t="s">
        <v>141</v>
      </c>
      <c r="E122" s="238" t="s">
        <v>30</v>
      </c>
      <c r="F122" s="239" t="s">
        <v>377</v>
      </c>
      <c r="G122" s="236"/>
      <c r="H122" s="240">
        <v>299.19999999999999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141</v>
      </c>
      <c r="AU122" s="246" t="s">
        <v>87</v>
      </c>
      <c r="AV122" s="13" t="s">
        <v>87</v>
      </c>
      <c r="AW122" s="13" t="s">
        <v>37</v>
      </c>
      <c r="AX122" s="13" t="s">
        <v>76</v>
      </c>
      <c r="AY122" s="246" t="s">
        <v>132</v>
      </c>
    </row>
    <row r="123" s="14" customFormat="1">
      <c r="A123" s="14"/>
      <c r="B123" s="247"/>
      <c r="C123" s="248"/>
      <c r="D123" s="237" t="s">
        <v>141</v>
      </c>
      <c r="E123" s="249" t="s">
        <v>30</v>
      </c>
      <c r="F123" s="250" t="s">
        <v>143</v>
      </c>
      <c r="G123" s="248"/>
      <c r="H123" s="251">
        <v>299.19999999999999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141</v>
      </c>
      <c r="AU123" s="257" t="s">
        <v>87</v>
      </c>
      <c r="AV123" s="14" t="s">
        <v>139</v>
      </c>
      <c r="AW123" s="14" t="s">
        <v>37</v>
      </c>
      <c r="AX123" s="14" t="s">
        <v>84</v>
      </c>
      <c r="AY123" s="257" t="s">
        <v>132</v>
      </c>
    </row>
    <row r="124" s="12" customFormat="1" ht="22.8" customHeight="1">
      <c r="A124" s="12"/>
      <c r="B124" s="206"/>
      <c r="C124" s="207"/>
      <c r="D124" s="208" t="s">
        <v>75</v>
      </c>
      <c r="E124" s="220" t="s">
        <v>149</v>
      </c>
      <c r="F124" s="220" t="s">
        <v>190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SUM(P125:P156)</f>
        <v>0</v>
      </c>
      <c r="Q124" s="214"/>
      <c r="R124" s="215">
        <f>SUM(R125:R156)</f>
        <v>68.410004140000012</v>
      </c>
      <c r="S124" s="214"/>
      <c r="T124" s="216">
        <f>SUM(T125:T156)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7" t="s">
        <v>84</v>
      </c>
      <c r="AT124" s="218" t="s">
        <v>75</v>
      </c>
      <c r="AU124" s="218" t="s">
        <v>84</v>
      </c>
      <c r="AY124" s="217" t="s">
        <v>132</v>
      </c>
      <c r="BK124" s="219">
        <f>SUM(BK125:BK156)</f>
        <v>0</v>
      </c>
    </row>
    <row r="125" s="2" customFormat="1" ht="16.5" customHeight="1">
      <c r="A125" s="40"/>
      <c r="B125" s="41"/>
      <c r="C125" s="222" t="s">
        <v>191</v>
      </c>
      <c r="D125" s="222" t="s">
        <v>134</v>
      </c>
      <c r="E125" s="223" t="s">
        <v>219</v>
      </c>
      <c r="F125" s="224" t="s">
        <v>220</v>
      </c>
      <c r="G125" s="225" t="s">
        <v>158</v>
      </c>
      <c r="H125" s="226">
        <v>6.6639999999999997</v>
      </c>
      <c r="I125" s="227"/>
      <c r="J125" s="228">
        <f>ROUND(I125*H125,2)</f>
        <v>0</v>
      </c>
      <c r="K125" s="224" t="s">
        <v>138</v>
      </c>
      <c r="L125" s="46"/>
      <c r="M125" s="229" t="s">
        <v>30</v>
      </c>
      <c r="N125" s="230" t="s">
        <v>47</v>
      </c>
      <c r="O125" s="86"/>
      <c r="P125" s="231">
        <f>O125*H125</f>
        <v>0</v>
      </c>
      <c r="Q125" s="231">
        <v>2.7676599999999998</v>
      </c>
      <c r="R125" s="231">
        <f>Q125*H125</f>
        <v>18.443686239999998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139</v>
      </c>
      <c r="AT125" s="233" t="s">
        <v>134</v>
      </c>
      <c r="AU125" s="233" t="s">
        <v>87</v>
      </c>
      <c r="AY125" s="18" t="s">
        <v>132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84</v>
      </c>
      <c r="BK125" s="234">
        <f>ROUND(I125*H125,2)</f>
        <v>0</v>
      </c>
      <c r="BL125" s="18" t="s">
        <v>139</v>
      </c>
      <c r="BM125" s="233" t="s">
        <v>378</v>
      </c>
    </row>
    <row r="126" s="15" customFormat="1">
      <c r="A126" s="15"/>
      <c r="B126" s="258"/>
      <c r="C126" s="259"/>
      <c r="D126" s="237" t="s">
        <v>141</v>
      </c>
      <c r="E126" s="260" t="s">
        <v>30</v>
      </c>
      <c r="F126" s="261" t="s">
        <v>361</v>
      </c>
      <c r="G126" s="259"/>
      <c r="H126" s="260" t="s">
        <v>30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141</v>
      </c>
      <c r="AU126" s="267" t="s">
        <v>87</v>
      </c>
      <c r="AV126" s="15" t="s">
        <v>84</v>
      </c>
      <c r="AW126" s="15" t="s">
        <v>37</v>
      </c>
      <c r="AX126" s="15" t="s">
        <v>76</v>
      </c>
      <c r="AY126" s="267" t="s">
        <v>132</v>
      </c>
    </row>
    <row r="127" s="15" customFormat="1">
      <c r="A127" s="15"/>
      <c r="B127" s="258"/>
      <c r="C127" s="259"/>
      <c r="D127" s="237" t="s">
        <v>141</v>
      </c>
      <c r="E127" s="260" t="s">
        <v>30</v>
      </c>
      <c r="F127" s="261" t="s">
        <v>223</v>
      </c>
      <c r="G127" s="259"/>
      <c r="H127" s="260" t="s">
        <v>30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141</v>
      </c>
      <c r="AU127" s="267" t="s">
        <v>87</v>
      </c>
      <c r="AV127" s="15" t="s">
        <v>84</v>
      </c>
      <c r="AW127" s="15" t="s">
        <v>37</v>
      </c>
      <c r="AX127" s="15" t="s">
        <v>76</v>
      </c>
      <c r="AY127" s="267" t="s">
        <v>132</v>
      </c>
    </row>
    <row r="128" s="13" customFormat="1">
      <c r="A128" s="13"/>
      <c r="B128" s="235"/>
      <c r="C128" s="236"/>
      <c r="D128" s="237" t="s">
        <v>141</v>
      </c>
      <c r="E128" s="238" t="s">
        <v>30</v>
      </c>
      <c r="F128" s="239" t="s">
        <v>379</v>
      </c>
      <c r="G128" s="236"/>
      <c r="H128" s="240">
        <v>6.6639999999999997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141</v>
      </c>
      <c r="AU128" s="246" t="s">
        <v>87</v>
      </c>
      <c r="AV128" s="13" t="s">
        <v>87</v>
      </c>
      <c r="AW128" s="13" t="s">
        <v>37</v>
      </c>
      <c r="AX128" s="13" t="s">
        <v>76</v>
      </c>
      <c r="AY128" s="246" t="s">
        <v>132</v>
      </c>
    </row>
    <row r="129" s="14" customFormat="1">
      <c r="A129" s="14"/>
      <c r="B129" s="247"/>
      <c r="C129" s="248"/>
      <c r="D129" s="237" t="s">
        <v>141</v>
      </c>
      <c r="E129" s="249" t="s">
        <v>30</v>
      </c>
      <c r="F129" s="250" t="s">
        <v>143</v>
      </c>
      <c r="G129" s="248"/>
      <c r="H129" s="251">
        <v>6.6639999999999997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141</v>
      </c>
      <c r="AU129" s="257" t="s">
        <v>87</v>
      </c>
      <c r="AV129" s="14" t="s">
        <v>139</v>
      </c>
      <c r="AW129" s="14" t="s">
        <v>37</v>
      </c>
      <c r="AX129" s="14" t="s">
        <v>84</v>
      </c>
      <c r="AY129" s="257" t="s">
        <v>132</v>
      </c>
    </row>
    <row r="130" s="2" customFormat="1" ht="16.5" customHeight="1">
      <c r="A130" s="40"/>
      <c r="B130" s="41"/>
      <c r="C130" s="222" t="s">
        <v>198</v>
      </c>
      <c r="D130" s="222" t="s">
        <v>134</v>
      </c>
      <c r="E130" s="223" t="s">
        <v>226</v>
      </c>
      <c r="F130" s="224" t="s">
        <v>227</v>
      </c>
      <c r="G130" s="225" t="s">
        <v>158</v>
      </c>
      <c r="H130" s="226">
        <v>17.393999999999998</v>
      </c>
      <c r="I130" s="227"/>
      <c r="J130" s="228">
        <f>ROUND(I130*H130,2)</f>
        <v>0</v>
      </c>
      <c r="K130" s="224" t="s">
        <v>138</v>
      </c>
      <c r="L130" s="46"/>
      <c r="M130" s="229" t="s">
        <v>30</v>
      </c>
      <c r="N130" s="230" t="s">
        <v>47</v>
      </c>
      <c r="O130" s="86"/>
      <c r="P130" s="231">
        <f>O130*H130</f>
        <v>0</v>
      </c>
      <c r="Q130" s="231">
        <v>2.8089400000000002</v>
      </c>
      <c r="R130" s="231">
        <f>Q130*H130</f>
        <v>48.858702360000002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139</v>
      </c>
      <c r="AT130" s="233" t="s">
        <v>134</v>
      </c>
      <c r="AU130" s="233" t="s">
        <v>87</v>
      </c>
      <c r="AY130" s="18" t="s">
        <v>132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84</v>
      </c>
      <c r="BK130" s="234">
        <f>ROUND(I130*H130,2)</f>
        <v>0</v>
      </c>
      <c r="BL130" s="18" t="s">
        <v>139</v>
      </c>
      <c r="BM130" s="233" t="s">
        <v>228</v>
      </c>
    </row>
    <row r="131" s="15" customFormat="1">
      <c r="A131" s="15"/>
      <c r="B131" s="258"/>
      <c r="C131" s="259"/>
      <c r="D131" s="237" t="s">
        <v>141</v>
      </c>
      <c r="E131" s="260" t="s">
        <v>30</v>
      </c>
      <c r="F131" s="261" t="s">
        <v>361</v>
      </c>
      <c r="G131" s="259"/>
      <c r="H131" s="260" t="s">
        <v>30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141</v>
      </c>
      <c r="AU131" s="267" t="s">
        <v>87</v>
      </c>
      <c r="AV131" s="15" t="s">
        <v>84</v>
      </c>
      <c r="AW131" s="15" t="s">
        <v>37</v>
      </c>
      <c r="AX131" s="15" t="s">
        <v>76</v>
      </c>
      <c r="AY131" s="267" t="s">
        <v>132</v>
      </c>
    </row>
    <row r="132" s="15" customFormat="1">
      <c r="A132" s="15"/>
      <c r="B132" s="258"/>
      <c r="C132" s="259"/>
      <c r="D132" s="237" t="s">
        <v>141</v>
      </c>
      <c r="E132" s="260" t="s">
        <v>30</v>
      </c>
      <c r="F132" s="261" t="s">
        <v>380</v>
      </c>
      <c r="G132" s="259"/>
      <c r="H132" s="260" t="s">
        <v>30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141</v>
      </c>
      <c r="AU132" s="267" t="s">
        <v>87</v>
      </c>
      <c r="AV132" s="15" t="s">
        <v>84</v>
      </c>
      <c r="AW132" s="15" t="s">
        <v>37</v>
      </c>
      <c r="AX132" s="15" t="s">
        <v>76</v>
      </c>
      <c r="AY132" s="267" t="s">
        <v>132</v>
      </c>
    </row>
    <row r="133" s="13" customFormat="1">
      <c r="A133" s="13"/>
      <c r="B133" s="235"/>
      <c r="C133" s="236"/>
      <c r="D133" s="237" t="s">
        <v>141</v>
      </c>
      <c r="E133" s="238" t="s">
        <v>30</v>
      </c>
      <c r="F133" s="239" t="s">
        <v>381</v>
      </c>
      <c r="G133" s="236"/>
      <c r="H133" s="240">
        <v>3.3599999999999999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141</v>
      </c>
      <c r="AU133" s="246" t="s">
        <v>87</v>
      </c>
      <c r="AV133" s="13" t="s">
        <v>87</v>
      </c>
      <c r="AW133" s="13" t="s">
        <v>37</v>
      </c>
      <c r="AX133" s="13" t="s">
        <v>76</v>
      </c>
      <c r="AY133" s="246" t="s">
        <v>132</v>
      </c>
    </row>
    <row r="134" s="13" customFormat="1">
      <c r="A134" s="13"/>
      <c r="B134" s="235"/>
      <c r="C134" s="236"/>
      <c r="D134" s="237" t="s">
        <v>141</v>
      </c>
      <c r="E134" s="238" t="s">
        <v>30</v>
      </c>
      <c r="F134" s="239" t="s">
        <v>382</v>
      </c>
      <c r="G134" s="236"/>
      <c r="H134" s="240">
        <v>14.034000000000001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141</v>
      </c>
      <c r="AU134" s="246" t="s">
        <v>87</v>
      </c>
      <c r="AV134" s="13" t="s">
        <v>87</v>
      </c>
      <c r="AW134" s="13" t="s">
        <v>37</v>
      </c>
      <c r="AX134" s="13" t="s">
        <v>76</v>
      </c>
      <c r="AY134" s="246" t="s">
        <v>132</v>
      </c>
    </row>
    <row r="135" s="14" customFormat="1">
      <c r="A135" s="14"/>
      <c r="B135" s="247"/>
      <c r="C135" s="248"/>
      <c r="D135" s="237" t="s">
        <v>141</v>
      </c>
      <c r="E135" s="249" t="s">
        <v>30</v>
      </c>
      <c r="F135" s="250" t="s">
        <v>143</v>
      </c>
      <c r="G135" s="248"/>
      <c r="H135" s="251">
        <v>17.394000000000002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141</v>
      </c>
      <c r="AU135" s="257" t="s">
        <v>87</v>
      </c>
      <c r="AV135" s="14" t="s">
        <v>139</v>
      </c>
      <c r="AW135" s="14" t="s">
        <v>37</v>
      </c>
      <c r="AX135" s="14" t="s">
        <v>84</v>
      </c>
      <c r="AY135" s="257" t="s">
        <v>132</v>
      </c>
    </row>
    <row r="136" s="2" customFormat="1" ht="16.5" customHeight="1">
      <c r="A136" s="40"/>
      <c r="B136" s="41"/>
      <c r="C136" s="222" t="s">
        <v>204</v>
      </c>
      <c r="D136" s="222" t="s">
        <v>134</v>
      </c>
      <c r="E136" s="223" t="s">
        <v>236</v>
      </c>
      <c r="F136" s="224" t="s">
        <v>237</v>
      </c>
      <c r="G136" s="225" t="s">
        <v>152</v>
      </c>
      <c r="H136" s="226">
        <v>46.771999999999998</v>
      </c>
      <c r="I136" s="227"/>
      <c r="J136" s="228">
        <f>ROUND(I136*H136,2)</f>
        <v>0</v>
      </c>
      <c r="K136" s="224" t="s">
        <v>138</v>
      </c>
      <c r="L136" s="46"/>
      <c r="M136" s="229" t="s">
        <v>30</v>
      </c>
      <c r="N136" s="230" t="s">
        <v>47</v>
      </c>
      <c r="O136" s="86"/>
      <c r="P136" s="231">
        <f>O136*H136</f>
        <v>0</v>
      </c>
      <c r="Q136" s="231">
        <v>0.0076499999999999997</v>
      </c>
      <c r="R136" s="231">
        <f>Q136*H136</f>
        <v>0.35780579999999995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139</v>
      </c>
      <c r="AT136" s="233" t="s">
        <v>134</v>
      </c>
      <c r="AU136" s="233" t="s">
        <v>87</v>
      </c>
      <c r="AY136" s="18" t="s">
        <v>132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139</v>
      </c>
      <c r="BM136" s="233" t="s">
        <v>238</v>
      </c>
    </row>
    <row r="137" s="15" customFormat="1">
      <c r="A137" s="15"/>
      <c r="B137" s="258"/>
      <c r="C137" s="259"/>
      <c r="D137" s="237" t="s">
        <v>141</v>
      </c>
      <c r="E137" s="260" t="s">
        <v>30</v>
      </c>
      <c r="F137" s="261" t="s">
        <v>361</v>
      </c>
      <c r="G137" s="259"/>
      <c r="H137" s="260" t="s">
        <v>30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141</v>
      </c>
      <c r="AU137" s="267" t="s">
        <v>87</v>
      </c>
      <c r="AV137" s="15" t="s">
        <v>84</v>
      </c>
      <c r="AW137" s="15" t="s">
        <v>37</v>
      </c>
      <c r="AX137" s="15" t="s">
        <v>76</v>
      </c>
      <c r="AY137" s="267" t="s">
        <v>132</v>
      </c>
    </row>
    <row r="138" s="13" customFormat="1">
      <c r="A138" s="13"/>
      <c r="B138" s="235"/>
      <c r="C138" s="236"/>
      <c r="D138" s="237" t="s">
        <v>141</v>
      </c>
      <c r="E138" s="238" t="s">
        <v>30</v>
      </c>
      <c r="F138" s="239" t="s">
        <v>383</v>
      </c>
      <c r="G138" s="236"/>
      <c r="H138" s="240">
        <v>18.48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141</v>
      </c>
      <c r="AU138" s="246" t="s">
        <v>87</v>
      </c>
      <c r="AV138" s="13" t="s">
        <v>87</v>
      </c>
      <c r="AW138" s="13" t="s">
        <v>37</v>
      </c>
      <c r="AX138" s="13" t="s">
        <v>76</v>
      </c>
      <c r="AY138" s="246" t="s">
        <v>132</v>
      </c>
    </row>
    <row r="139" s="13" customFormat="1">
      <c r="A139" s="13"/>
      <c r="B139" s="235"/>
      <c r="C139" s="236"/>
      <c r="D139" s="237" t="s">
        <v>141</v>
      </c>
      <c r="E139" s="238" t="s">
        <v>30</v>
      </c>
      <c r="F139" s="239" t="s">
        <v>384</v>
      </c>
      <c r="G139" s="236"/>
      <c r="H139" s="240">
        <v>24.960000000000001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141</v>
      </c>
      <c r="AU139" s="246" t="s">
        <v>87</v>
      </c>
      <c r="AV139" s="13" t="s">
        <v>87</v>
      </c>
      <c r="AW139" s="13" t="s">
        <v>37</v>
      </c>
      <c r="AX139" s="13" t="s">
        <v>76</v>
      </c>
      <c r="AY139" s="246" t="s">
        <v>132</v>
      </c>
    </row>
    <row r="140" s="13" customFormat="1">
      <c r="A140" s="13"/>
      <c r="B140" s="235"/>
      <c r="C140" s="236"/>
      <c r="D140" s="237" t="s">
        <v>141</v>
      </c>
      <c r="E140" s="238" t="s">
        <v>30</v>
      </c>
      <c r="F140" s="239" t="s">
        <v>385</v>
      </c>
      <c r="G140" s="236"/>
      <c r="H140" s="240">
        <v>3.3319999999999999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141</v>
      </c>
      <c r="AU140" s="246" t="s">
        <v>87</v>
      </c>
      <c r="AV140" s="13" t="s">
        <v>87</v>
      </c>
      <c r="AW140" s="13" t="s">
        <v>37</v>
      </c>
      <c r="AX140" s="13" t="s">
        <v>76</v>
      </c>
      <c r="AY140" s="246" t="s">
        <v>132</v>
      </c>
    </row>
    <row r="141" s="14" customFormat="1">
      <c r="A141" s="14"/>
      <c r="B141" s="247"/>
      <c r="C141" s="248"/>
      <c r="D141" s="237" t="s">
        <v>141</v>
      </c>
      <c r="E141" s="249" t="s">
        <v>30</v>
      </c>
      <c r="F141" s="250" t="s">
        <v>143</v>
      </c>
      <c r="G141" s="248"/>
      <c r="H141" s="251">
        <v>46.771999999999998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141</v>
      </c>
      <c r="AU141" s="257" t="s">
        <v>87</v>
      </c>
      <c r="AV141" s="14" t="s">
        <v>139</v>
      </c>
      <c r="AW141" s="14" t="s">
        <v>37</v>
      </c>
      <c r="AX141" s="14" t="s">
        <v>84</v>
      </c>
      <c r="AY141" s="257" t="s">
        <v>132</v>
      </c>
    </row>
    <row r="142" s="2" customFormat="1" ht="16.5" customHeight="1">
      <c r="A142" s="40"/>
      <c r="B142" s="41"/>
      <c r="C142" s="222" t="s">
        <v>209</v>
      </c>
      <c r="D142" s="222" t="s">
        <v>134</v>
      </c>
      <c r="E142" s="223" t="s">
        <v>245</v>
      </c>
      <c r="F142" s="224" t="s">
        <v>246</v>
      </c>
      <c r="G142" s="225" t="s">
        <v>152</v>
      </c>
      <c r="H142" s="226">
        <v>46.771999999999998</v>
      </c>
      <c r="I142" s="227"/>
      <c r="J142" s="228">
        <f>ROUND(I142*H142,2)</f>
        <v>0</v>
      </c>
      <c r="K142" s="224" t="s">
        <v>138</v>
      </c>
      <c r="L142" s="46"/>
      <c r="M142" s="229" t="s">
        <v>30</v>
      </c>
      <c r="N142" s="230" t="s">
        <v>47</v>
      </c>
      <c r="O142" s="86"/>
      <c r="P142" s="231">
        <f>O142*H142</f>
        <v>0</v>
      </c>
      <c r="Q142" s="231">
        <v>0.00085999999999999998</v>
      </c>
      <c r="R142" s="231">
        <f>Q142*H142</f>
        <v>0.040223919999999996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139</v>
      </c>
      <c r="AT142" s="233" t="s">
        <v>134</v>
      </c>
      <c r="AU142" s="233" t="s">
        <v>87</v>
      </c>
      <c r="AY142" s="18" t="s">
        <v>132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84</v>
      </c>
      <c r="BK142" s="234">
        <f>ROUND(I142*H142,2)</f>
        <v>0</v>
      </c>
      <c r="BL142" s="18" t="s">
        <v>139</v>
      </c>
      <c r="BM142" s="233" t="s">
        <v>247</v>
      </c>
    </row>
    <row r="143" s="15" customFormat="1">
      <c r="A143" s="15"/>
      <c r="B143" s="258"/>
      <c r="C143" s="259"/>
      <c r="D143" s="237" t="s">
        <v>141</v>
      </c>
      <c r="E143" s="260" t="s">
        <v>30</v>
      </c>
      <c r="F143" s="261" t="s">
        <v>361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141</v>
      </c>
      <c r="AU143" s="267" t="s">
        <v>87</v>
      </c>
      <c r="AV143" s="15" t="s">
        <v>84</v>
      </c>
      <c r="AW143" s="15" t="s">
        <v>37</v>
      </c>
      <c r="AX143" s="15" t="s">
        <v>76</v>
      </c>
      <c r="AY143" s="267" t="s">
        <v>132</v>
      </c>
    </row>
    <row r="144" s="13" customFormat="1">
      <c r="A144" s="13"/>
      <c r="B144" s="235"/>
      <c r="C144" s="236"/>
      <c r="D144" s="237" t="s">
        <v>141</v>
      </c>
      <c r="E144" s="238" t="s">
        <v>30</v>
      </c>
      <c r="F144" s="239" t="s">
        <v>383</v>
      </c>
      <c r="G144" s="236"/>
      <c r="H144" s="240">
        <v>18.48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141</v>
      </c>
      <c r="AU144" s="246" t="s">
        <v>87</v>
      </c>
      <c r="AV144" s="13" t="s">
        <v>87</v>
      </c>
      <c r="AW144" s="13" t="s">
        <v>37</v>
      </c>
      <c r="AX144" s="13" t="s">
        <v>76</v>
      </c>
      <c r="AY144" s="246" t="s">
        <v>132</v>
      </c>
    </row>
    <row r="145" s="13" customFormat="1">
      <c r="A145" s="13"/>
      <c r="B145" s="235"/>
      <c r="C145" s="236"/>
      <c r="D145" s="237" t="s">
        <v>141</v>
      </c>
      <c r="E145" s="238" t="s">
        <v>30</v>
      </c>
      <c r="F145" s="239" t="s">
        <v>384</v>
      </c>
      <c r="G145" s="236"/>
      <c r="H145" s="240">
        <v>24.960000000000001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141</v>
      </c>
      <c r="AU145" s="246" t="s">
        <v>87</v>
      </c>
      <c r="AV145" s="13" t="s">
        <v>87</v>
      </c>
      <c r="AW145" s="13" t="s">
        <v>37</v>
      </c>
      <c r="AX145" s="13" t="s">
        <v>76</v>
      </c>
      <c r="AY145" s="246" t="s">
        <v>132</v>
      </c>
    </row>
    <row r="146" s="13" customFormat="1">
      <c r="A146" s="13"/>
      <c r="B146" s="235"/>
      <c r="C146" s="236"/>
      <c r="D146" s="237" t="s">
        <v>141</v>
      </c>
      <c r="E146" s="238" t="s">
        <v>30</v>
      </c>
      <c r="F146" s="239" t="s">
        <v>385</v>
      </c>
      <c r="G146" s="236"/>
      <c r="H146" s="240">
        <v>3.3319999999999999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141</v>
      </c>
      <c r="AU146" s="246" t="s">
        <v>87</v>
      </c>
      <c r="AV146" s="13" t="s">
        <v>87</v>
      </c>
      <c r="AW146" s="13" t="s">
        <v>37</v>
      </c>
      <c r="AX146" s="13" t="s">
        <v>76</v>
      </c>
      <c r="AY146" s="246" t="s">
        <v>132</v>
      </c>
    </row>
    <row r="147" s="14" customFormat="1">
      <c r="A147" s="14"/>
      <c r="B147" s="247"/>
      <c r="C147" s="248"/>
      <c r="D147" s="237" t="s">
        <v>141</v>
      </c>
      <c r="E147" s="249" t="s">
        <v>30</v>
      </c>
      <c r="F147" s="250" t="s">
        <v>143</v>
      </c>
      <c r="G147" s="248"/>
      <c r="H147" s="251">
        <v>46.771999999999998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141</v>
      </c>
      <c r="AU147" s="257" t="s">
        <v>87</v>
      </c>
      <c r="AV147" s="14" t="s">
        <v>139</v>
      </c>
      <c r="AW147" s="14" t="s">
        <v>37</v>
      </c>
      <c r="AX147" s="14" t="s">
        <v>84</v>
      </c>
      <c r="AY147" s="257" t="s">
        <v>132</v>
      </c>
    </row>
    <row r="148" s="2" customFormat="1" ht="16.5" customHeight="1">
      <c r="A148" s="40"/>
      <c r="B148" s="41"/>
      <c r="C148" s="222" t="s">
        <v>214</v>
      </c>
      <c r="D148" s="222" t="s">
        <v>134</v>
      </c>
      <c r="E148" s="223" t="s">
        <v>249</v>
      </c>
      <c r="F148" s="224" t="s">
        <v>250</v>
      </c>
      <c r="G148" s="225" t="s">
        <v>194</v>
      </c>
      <c r="H148" s="226">
        <v>0.20200000000000001</v>
      </c>
      <c r="I148" s="227"/>
      <c r="J148" s="228">
        <f>ROUND(I148*H148,2)</f>
        <v>0</v>
      </c>
      <c r="K148" s="224" t="s">
        <v>138</v>
      </c>
      <c r="L148" s="46"/>
      <c r="M148" s="229" t="s">
        <v>30</v>
      </c>
      <c r="N148" s="230" t="s">
        <v>47</v>
      </c>
      <c r="O148" s="86"/>
      <c r="P148" s="231">
        <f>O148*H148</f>
        <v>0</v>
      </c>
      <c r="Q148" s="231">
        <v>1.0958000000000001</v>
      </c>
      <c r="R148" s="231">
        <f>Q148*H148</f>
        <v>0.22135160000000004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139</v>
      </c>
      <c r="AT148" s="233" t="s">
        <v>134</v>
      </c>
      <c r="AU148" s="233" t="s">
        <v>87</v>
      </c>
      <c r="AY148" s="18" t="s">
        <v>132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84</v>
      </c>
      <c r="BK148" s="234">
        <f>ROUND(I148*H148,2)</f>
        <v>0</v>
      </c>
      <c r="BL148" s="18" t="s">
        <v>139</v>
      </c>
      <c r="BM148" s="233" t="s">
        <v>386</v>
      </c>
    </row>
    <row r="149" s="15" customFormat="1">
      <c r="A149" s="15"/>
      <c r="B149" s="258"/>
      <c r="C149" s="259"/>
      <c r="D149" s="237" t="s">
        <v>141</v>
      </c>
      <c r="E149" s="260" t="s">
        <v>30</v>
      </c>
      <c r="F149" s="261" t="s">
        <v>361</v>
      </c>
      <c r="G149" s="259"/>
      <c r="H149" s="260" t="s">
        <v>30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141</v>
      </c>
      <c r="AU149" s="267" t="s">
        <v>87</v>
      </c>
      <c r="AV149" s="15" t="s">
        <v>84</v>
      </c>
      <c r="AW149" s="15" t="s">
        <v>37</v>
      </c>
      <c r="AX149" s="15" t="s">
        <v>76</v>
      </c>
      <c r="AY149" s="267" t="s">
        <v>132</v>
      </c>
    </row>
    <row r="150" s="13" customFormat="1">
      <c r="A150" s="13"/>
      <c r="B150" s="235"/>
      <c r="C150" s="236"/>
      <c r="D150" s="237" t="s">
        <v>141</v>
      </c>
      <c r="E150" s="238" t="s">
        <v>30</v>
      </c>
      <c r="F150" s="239" t="s">
        <v>387</v>
      </c>
      <c r="G150" s="236"/>
      <c r="H150" s="240">
        <v>0.20200000000000001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141</v>
      </c>
      <c r="AU150" s="246" t="s">
        <v>87</v>
      </c>
      <c r="AV150" s="13" t="s">
        <v>87</v>
      </c>
      <c r="AW150" s="13" t="s">
        <v>37</v>
      </c>
      <c r="AX150" s="13" t="s">
        <v>76</v>
      </c>
      <c r="AY150" s="246" t="s">
        <v>132</v>
      </c>
    </row>
    <row r="151" s="14" customFormat="1">
      <c r="A151" s="14"/>
      <c r="B151" s="247"/>
      <c r="C151" s="248"/>
      <c r="D151" s="237" t="s">
        <v>141</v>
      </c>
      <c r="E151" s="249" t="s">
        <v>30</v>
      </c>
      <c r="F151" s="250" t="s">
        <v>143</v>
      </c>
      <c r="G151" s="248"/>
      <c r="H151" s="251">
        <v>0.20200000000000001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141</v>
      </c>
      <c r="AU151" s="257" t="s">
        <v>87</v>
      </c>
      <c r="AV151" s="14" t="s">
        <v>139</v>
      </c>
      <c r="AW151" s="14" t="s">
        <v>37</v>
      </c>
      <c r="AX151" s="14" t="s">
        <v>84</v>
      </c>
      <c r="AY151" s="257" t="s">
        <v>132</v>
      </c>
    </row>
    <row r="152" s="2" customFormat="1" ht="16.5" customHeight="1">
      <c r="A152" s="40"/>
      <c r="B152" s="41"/>
      <c r="C152" s="222" t="s">
        <v>8</v>
      </c>
      <c r="D152" s="222" t="s">
        <v>134</v>
      </c>
      <c r="E152" s="223" t="s">
        <v>255</v>
      </c>
      <c r="F152" s="224" t="s">
        <v>256</v>
      </c>
      <c r="G152" s="225" t="s">
        <v>194</v>
      </c>
      <c r="H152" s="226">
        <v>0.47399999999999998</v>
      </c>
      <c r="I152" s="227"/>
      <c r="J152" s="228">
        <f>ROUND(I152*H152,2)</f>
        <v>0</v>
      </c>
      <c r="K152" s="224" t="s">
        <v>138</v>
      </c>
      <c r="L152" s="46"/>
      <c r="M152" s="229" t="s">
        <v>30</v>
      </c>
      <c r="N152" s="230" t="s">
        <v>47</v>
      </c>
      <c r="O152" s="86"/>
      <c r="P152" s="231">
        <f>O152*H152</f>
        <v>0</v>
      </c>
      <c r="Q152" s="231">
        <v>1.03003</v>
      </c>
      <c r="R152" s="231">
        <f>Q152*H152</f>
        <v>0.48823422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139</v>
      </c>
      <c r="AT152" s="233" t="s">
        <v>134</v>
      </c>
      <c r="AU152" s="233" t="s">
        <v>87</v>
      </c>
      <c r="AY152" s="18" t="s">
        <v>132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84</v>
      </c>
      <c r="BK152" s="234">
        <f>ROUND(I152*H152,2)</f>
        <v>0</v>
      </c>
      <c r="BL152" s="18" t="s">
        <v>139</v>
      </c>
      <c r="BM152" s="233" t="s">
        <v>257</v>
      </c>
    </row>
    <row r="153" s="15" customFormat="1">
      <c r="A153" s="15"/>
      <c r="B153" s="258"/>
      <c r="C153" s="259"/>
      <c r="D153" s="237" t="s">
        <v>141</v>
      </c>
      <c r="E153" s="260" t="s">
        <v>30</v>
      </c>
      <c r="F153" s="261" t="s">
        <v>361</v>
      </c>
      <c r="G153" s="259"/>
      <c r="H153" s="260" t="s">
        <v>30</v>
      </c>
      <c r="I153" s="262"/>
      <c r="J153" s="259"/>
      <c r="K153" s="259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141</v>
      </c>
      <c r="AU153" s="267" t="s">
        <v>87</v>
      </c>
      <c r="AV153" s="15" t="s">
        <v>84</v>
      </c>
      <c r="AW153" s="15" t="s">
        <v>37</v>
      </c>
      <c r="AX153" s="15" t="s">
        <v>76</v>
      </c>
      <c r="AY153" s="267" t="s">
        <v>132</v>
      </c>
    </row>
    <row r="154" s="15" customFormat="1">
      <c r="A154" s="15"/>
      <c r="B154" s="258"/>
      <c r="C154" s="259"/>
      <c r="D154" s="237" t="s">
        <v>141</v>
      </c>
      <c r="E154" s="260" t="s">
        <v>30</v>
      </c>
      <c r="F154" s="261" t="s">
        <v>258</v>
      </c>
      <c r="G154" s="259"/>
      <c r="H154" s="260" t="s">
        <v>30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141</v>
      </c>
      <c r="AU154" s="267" t="s">
        <v>87</v>
      </c>
      <c r="AV154" s="15" t="s">
        <v>84</v>
      </c>
      <c r="AW154" s="15" t="s">
        <v>37</v>
      </c>
      <c r="AX154" s="15" t="s">
        <v>76</v>
      </c>
      <c r="AY154" s="267" t="s">
        <v>132</v>
      </c>
    </row>
    <row r="155" s="13" customFormat="1">
      <c r="A155" s="13"/>
      <c r="B155" s="235"/>
      <c r="C155" s="236"/>
      <c r="D155" s="237" t="s">
        <v>141</v>
      </c>
      <c r="E155" s="238" t="s">
        <v>30</v>
      </c>
      <c r="F155" s="239" t="s">
        <v>388</v>
      </c>
      <c r="G155" s="236"/>
      <c r="H155" s="240">
        <v>0.47399999999999998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141</v>
      </c>
      <c r="AU155" s="246" t="s">
        <v>87</v>
      </c>
      <c r="AV155" s="13" t="s">
        <v>87</v>
      </c>
      <c r="AW155" s="13" t="s">
        <v>37</v>
      </c>
      <c r="AX155" s="13" t="s">
        <v>76</v>
      </c>
      <c r="AY155" s="246" t="s">
        <v>132</v>
      </c>
    </row>
    <row r="156" s="14" customFormat="1">
      <c r="A156" s="14"/>
      <c r="B156" s="247"/>
      <c r="C156" s="248"/>
      <c r="D156" s="237" t="s">
        <v>141</v>
      </c>
      <c r="E156" s="249" t="s">
        <v>30</v>
      </c>
      <c r="F156" s="250" t="s">
        <v>143</v>
      </c>
      <c r="G156" s="248"/>
      <c r="H156" s="251">
        <v>0.47399999999999998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141</v>
      </c>
      <c r="AU156" s="257" t="s">
        <v>87</v>
      </c>
      <c r="AV156" s="14" t="s">
        <v>139</v>
      </c>
      <c r="AW156" s="14" t="s">
        <v>37</v>
      </c>
      <c r="AX156" s="14" t="s">
        <v>84</v>
      </c>
      <c r="AY156" s="257" t="s">
        <v>132</v>
      </c>
    </row>
    <row r="157" s="12" customFormat="1" ht="22.8" customHeight="1">
      <c r="A157" s="12"/>
      <c r="B157" s="206"/>
      <c r="C157" s="207"/>
      <c r="D157" s="208" t="s">
        <v>75</v>
      </c>
      <c r="E157" s="220" t="s">
        <v>139</v>
      </c>
      <c r="F157" s="220" t="s">
        <v>267</v>
      </c>
      <c r="G157" s="207"/>
      <c r="H157" s="207"/>
      <c r="I157" s="210"/>
      <c r="J157" s="221">
        <f>BK157</f>
        <v>0</v>
      </c>
      <c r="K157" s="207"/>
      <c r="L157" s="212"/>
      <c r="M157" s="213"/>
      <c r="N157" s="214"/>
      <c r="O157" s="214"/>
      <c r="P157" s="215">
        <f>SUM(P158:P165)</f>
        <v>0</v>
      </c>
      <c r="Q157" s="214"/>
      <c r="R157" s="215">
        <f>SUM(R158:R165)</f>
        <v>0.42049999999999998</v>
      </c>
      <c r="S157" s="214"/>
      <c r="T157" s="216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7" t="s">
        <v>84</v>
      </c>
      <c r="AT157" s="218" t="s">
        <v>75</v>
      </c>
      <c r="AU157" s="218" t="s">
        <v>84</v>
      </c>
      <c r="AY157" s="217" t="s">
        <v>132</v>
      </c>
      <c r="BK157" s="219">
        <f>SUM(BK158:BK165)</f>
        <v>0</v>
      </c>
    </row>
    <row r="158" s="2" customFormat="1" ht="16.5" customHeight="1">
      <c r="A158" s="40"/>
      <c r="B158" s="41"/>
      <c r="C158" s="222" t="s">
        <v>225</v>
      </c>
      <c r="D158" s="222" t="s">
        <v>134</v>
      </c>
      <c r="E158" s="223" t="s">
        <v>269</v>
      </c>
      <c r="F158" s="224" t="s">
        <v>270</v>
      </c>
      <c r="G158" s="225" t="s">
        <v>271</v>
      </c>
      <c r="H158" s="226">
        <v>10</v>
      </c>
      <c r="I158" s="227"/>
      <c r="J158" s="228">
        <f>ROUND(I158*H158,2)</f>
        <v>0</v>
      </c>
      <c r="K158" s="224" t="s">
        <v>138</v>
      </c>
      <c r="L158" s="46"/>
      <c r="M158" s="229" t="s">
        <v>30</v>
      </c>
      <c r="N158" s="230" t="s">
        <v>47</v>
      </c>
      <c r="O158" s="86"/>
      <c r="P158" s="231">
        <f>O158*H158</f>
        <v>0</v>
      </c>
      <c r="Q158" s="231">
        <v>0.00165</v>
      </c>
      <c r="R158" s="231">
        <f>Q158*H158</f>
        <v>0.016500000000000001</v>
      </c>
      <c r="S158" s="231">
        <v>0</v>
      </c>
      <c r="T158" s="23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3" t="s">
        <v>139</v>
      </c>
      <c r="AT158" s="233" t="s">
        <v>134</v>
      </c>
      <c r="AU158" s="233" t="s">
        <v>87</v>
      </c>
      <c r="AY158" s="18" t="s">
        <v>132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84</v>
      </c>
      <c r="BK158" s="234">
        <f>ROUND(I158*H158,2)</f>
        <v>0</v>
      </c>
      <c r="BL158" s="18" t="s">
        <v>139</v>
      </c>
      <c r="BM158" s="233" t="s">
        <v>389</v>
      </c>
    </row>
    <row r="159" s="15" customFormat="1">
      <c r="A159" s="15"/>
      <c r="B159" s="258"/>
      <c r="C159" s="259"/>
      <c r="D159" s="237" t="s">
        <v>141</v>
      </c>
      <c r="E159" s="260" t="s">
        <v>30</v>
      </c>
      <c r="F159" s="261" t="s">
        <v>361</v>
      </c>
      <c r="G159" s="259"/>
      <c r="H159" s="260" t="s">
        <v>30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141</v>
      </c>
      <c r="AU159" s="267" t="s">
        <v>87</v>
      </c>
      <c r="AV159" s="15" t="s">
        <v>84</v>
      </c>
      <c r="AW159" s="15" t="s">
        <v>37</v>
      </c>
      <c r="AX159" s="15" t="s">
        <v>76</v>
      </c>
      <c r="AY159" s="267" t="s">
        <v>132</v>
      </c>
    </row>
    <row r="160" s="13" customFormat="1">
      <c r="A160" s="13"/>
      <c r="B160" s="235"/>
      <c r="C160" s="236"/>
      <c r="D160" s="237" t="s">
        <v>141</v>
      </c>
      <c r="E160" s="238" t="s">
        <v>30</v>
      </c>
      <c r="F160" s="239" t="s">
        <v>390</v>
      </c>
      <c r="G160" s="236"/>
      <c r="H160" s="240">
        <v>10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141</v>
      </c>
      <c r="AU160" s="246" t="s">
        <v>87</v>
      </c>
      <c r="AV160" s="13" t="s">
        <v>87</v>
      </c>
      <c r="AW160" s="13" t="s">
        <v>37</v>
      </c>
      <c r="AX160" s="13" t="s">
        <v>76</v>
      </c>
      <c r="AY160" s="246" t="s">
        <v>132</v>
      </c>
    </row>
    <row r="161" s="14" customFormat="1">
      <c r="A161" s="14"/>
      <c r="B161" s="247"/>
      <c r="C161" s="248"/>
      <c r="D161" s="237" t="s">
        <v>141</v>
      </c>
      <c r="E161" s="249" t="s">
        <v>30</v>
      </c>
      <c r="F161" s="250" t="s">
        <v>143</v>
      </c>
      <c r="G161" s="248"/>
      <c r="H161" s="251">
        <v>10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141</v>
      </c>
      <c r="AU161" s="257" t="s">
        <v>87</v>
      </c>
      <c r="AV161" s="14" t="s">
        <v>139</v>
      </c>
      <c r="AW161" s="14" t="s">
        <v>37</v>
      </c>
      <c r="AX161" s="14" t="s">
        <v>84</v>
      </c>
      <c r="AY161" s="257" t="s">
        <v>132</v>
      </c>
    </row>
    <row r="162" s="2" customFormat="1" ht="16.5" customHeight="1">
      <c r="A162" s="40"/>
      <c r="B162" s="41"/>
      <c r="C162" s="268" t="s">
        <v>235</v>
      </c>
      <c r="D162" s="268" t="s">
        <v>199</v>
      </c>
      <c r="E162" s="269" t="s">
        <v>275</v>
      </c>
      <c r="F162" s="270" t="s">
        <v>276</v>
      </c>
      <c r="G162" s="271" t="s">
        <v>271</v>
      </c>
      <c r="H162" s="272">
        <v>10.1</v>
      </c>
      <c r="I162" s="273"/>
      <c r="J162" s="274">
        <f>ROUND(I162*H162,2)</f>
        <v>0</v>
      </c>
      <c r="K162" s="270" t="s">
        <v>138</v>
      </c>
      <c r="L162" s="275"/>
      <c r="M162" s="276" t="s">
        <v>30</v>
      </c>
      <c r="N162" s="277" t="s">
        <v>47</v>
      </c>
      <c r="O162" s="86"/>
      <c r="P162" s="231">
        <f>O162*H162</f>
        <v>0</v>
      </c>
      <c r="Q162" s="231">
        <v>0.040000000000000001</v>
      </c>
      <c r="R162" s="231">
        <f>Q162*H162</f>
        <v>0.40399999999999997</v>
      </c>
      <c r="S162" s="231">
        <v>0</v>
      </c>
      <c r="T162" s="23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3" t="s">
        <v>180</v>
      </c>
      <c r="AT162" s="233" t="s">
        <v>199</v>
      </c>
      <c r="AU162" s="233" t="s">
        <v>87</v>
      </c>
      <c r="AY162" s="18" t="s">
        <v>132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84</v>
      </c>
      <c r="BK162" s="234">
        <f>ROUND(I162*H162,2)</f>
        <v>0</v>
      </c>
      <c r="BL162" s="18" t="s">
        <v>139</v>
      </c>
      <c r="BM162" s="233" t="s">
        <v>391</v>
      </c>
    </row>
    <row r="163" s="15" customFormat="1">
      <c r="A163" s="15"/>
      <c r="B163" s="258"/>
      <c r="C163" s="259"/>
      <c r="D163" s="237" t="s">
        <v>141</v>
      </c>
      <c r="E163" s="260" t="s">
        <v>30</v>
      </c>
      <c r="F163" s="261" t="s">
        <v>361</v>
      </c>
      <c r="G163" s="259"/>
      <c r="H163" s="260" t="s">
        <v>30</v>
      </c>
      <c r="I163" s="262"/>
      <c r="J163" s="259"/>
      <c r="K163" s="259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141</v>
      </c>
      <c r="AU163" s="267" t="s">
        <v>87</v>
      </c>
      <c r="AV163" s="15" t="s">
        <v>84</v>
      </c>
      <c r="AW163" s="15" t="s">
        <v>37</v>
      </c>
      <c r="AX163" s="15" t="s">
        <v>76</v>
      </c>
      <c r="AY163" s="267" t="s">
        <v>132</v>
      </c>
    </row>
    <row r="164" s="13" customFormat="1">
      <c r="A164" s="13"/>
      <c r="B164" s="235"/>
      <c r="C164" s="236"/>
      <c r="D164" s="237" t="s">
        <v>141</v>
      </c>
      <c r="E164" s="238" t="s">
        <v>30</v>
      </c>
      <c r="F164" s="239" t="s">
        <v>392</v>
      </c>
      <c r="G164" s="236"/>
      <c r="H164" s="240">
        <v>10.1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141</v>
      </c>
      <c r="AU164" s="246" t="s">
        <v>87</v>
      </c>
      <c r="AV164" s="13" t="s">
        <v>87</v>
      </c>
      <c r="AW164" s="13" t="s">
        <v>37</v>
      </c>
      <c r="AX164" s="13" t="s">
        <v>76</v>
      </c>
      <c r="AY164" s="246" t="s">
        <v>132</v>
      </c>
    </row>
    <row r="165" s="14" customFormat="1">
      <c r="A165" s="14"/>
      <c r="B165" s="247"/>
      <c r="C165" s="248"/>
      <c r="D165" s="237" t="s">
        <v>141</v>
      </c>
      <c r="E165" s="249" t="s">
        <v>30</v>
      </c>
      <c r="F165" s="250" t="s">
        <v>143</v>
      </c>
      <c r="G165" s="248"/>
      <c r="H165" s="251">
        <v>10.1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141</v>
      </c>
      <c r="AU165" s="257" t="s">
        <v>87</v>
      </c>
      <c r="AV165" s="14" t="s">
        <v>139</v>
      </c>
      <c r="AW165" s="14" t="s">
        <v>37</v>
      </c>
      <c r="AX165" s="14" t="s">
        <v>84</v>
      </c>
      <c r="AY165" s="257" t="s">
        <v>132</v>
      </c>
    </row>
    <row r="166" s="12" customFormat="1" ht="22.8" customHeight="1">
      <c r="A166" s="12"/>
      <c r="B166" s="206"/>
      <c r="C166" s="207"/>
      <c r="D166" s="208" t="s">
        <v>75</v>
      </c>
      <c r="E166" s="220" t="s">
        <v>162</v>
      </c>
      <c r="F166" s="220" t="s">
        <v>289</v>
      </c>
      <c r="G166" s="207"/>
      <c r="H166" s="207"/>
      <c r="I166" s="210"/>
      <c r="J166" s="221">
        <f>BK166</f>
        <v>0</v>
      </c>
      <c r="K166" s="207"/>
      <c r="L166" s="212"/>
      <c r="M166" s="213"/>
      <c r="N166" s="214"/>
      <c r="O166" s="214"/>
      <c r="P166" s="215">
        <f>SUM(P167:P171)</f>
        <v>0</v>
      </c>
      <c r="Q166" s="214"/>
      <c r="R166" s="215">
        <f>SUM(R167:R171)</f>
        <v>745.14221999999995</v>
      </c>
      <c r="S166" s="214"/>
      <c r="T166" s="216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7" t="s">
        <v>84</v>
      </c>
      <c r="AT166" s="218" t="s">
        <v>75</v>
      </c>
      <c r="AU166" s="218" t="s">
        <v>84</v>
      </c>
      <c r="AY166" s="217" t="s">
        <v>132</v>
      </c>
      <c r="BK166" s="219">
        <f>SUM(BK167:BK171)</f>
        <v>0</v>
      </c>
    </row>
    <row r="167" s="2" customFormat="1" ht="21.75" customHeight="1">
      <c r="A167" s="40"/>
      <c r="B167" s="41"/>
      <c r="C167" s="222" t="s">
        <v>244</v>
      </c>
      <c r="D167" s="222" t="s">
        <v>134</v>
      </c>
      <c r="E167" s="223" t="s">
        <v>291</v>
      </c>
      <c r="F167" s="224" t="s">
        <v>292</v>
      </c>
      <c r="G167" s="225" t="s">
        <v>152</v>
      </c>
      <c r="H167" s="226">
        <v>1422</v>
      </c>
      <c r="I167" s="227"/>
      <c r="J167" s="228">
        <f>ROUND(I167*H167,2)</f>
        <v>0</v>
      </c>
      <c r="K167" s="224" t="s">
        <v>30</v>
      </c>
      <c r="L167" s="46"/>
      <c r="M167" s="229" t="s">
        <v>30</v>
      </c>
      <c r="N167" s="230" t="s">
        <v>47</v>
      </c>
      <c r="O167" s="86"/>
      <c r="P167" s="231">
        <f>O167*H167</f>
        <v>0</v>
      </c>
      <c r="Q167" s="231">
        <v>0.52400999999999998</v>
      </c>
      <c r="R167" s="231">
        <f>Q167*H167</f>
        <v>745.14221999999995</v>
      </c>
      <c r="S167" s="231">
        <v>0</v>
      </c>
      <c r="T167" s="23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3" t="s">
        <v>139</v>
      </c>
      <c r="AT167" s="233" t="s">
        <v>134</v>
      </c>
      <c r="AU167" s="233" t="s">
        <v>87</v>
      </c>
      <c r="AY167" s="18" t="s">
        <v>132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84</v>
      </c>
      <c r="BK167" s="234">
        <f>ROUND(I167*H167,2)</f>
        <v>0</v>
      </c>
      <c r="BL167" s="18" t="s">
        <v>139</v>
      </c>
      <c r="BM167" s="233" t="s">
        <v>393</v>
      </c>
    </row>
    <row r="168" s="15" customFormat="1">
      <c r="A168" s="15"/>
      <c r="B168" s="258"/>
      <c r="C168" s="259"/>
      <c r="D168" s="237" t="s">
        <v>141</v>
      </c>
      <c r="E168" s="260" t="s">
        <v>30</v>
      </c>
      <c r="F168" s="261" t="s">
        <v>361</v>
      </c>
      <c r="G168" s="259"/>
      <c r="H168" s="260" t="s">
        <v>30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141</v>
      </c>
      <c r="AU168" s="267" t="s">
        <v>87</v>
      </c>
      <c r="AV168" s="15" t="s">
        <v>84</v>
      </c>
      <c r="AW168" s="15" t="s">
        <v>37</v>
      </c>
      <c r="AX168" s="15" t="s">
        <v>76</v>
      </c>
      <c r="AY168" s="267" t="s">
        <v>132</v>
      </c>
    </row>
    <row r="169" s="15" customFormat="1">
      <c r="A169" s="15"/>
      <c r="B169" s="258"/>
      <c r="C169" s="259"/>
      <c r="D169" s="237" t="s">
        <v>141</v>
      </c>
      <c r="E169" s="260" t="s">
        <v>30</v>
      </c>
      <c r="F169" s="261" t="s">
        <v>294</v>
      </c>
      <c r="G169" s="259"/>
      <c r="H169" s="260" t="s">
        <v>30</v>
      </c>
      <c r="I169" s="262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141</v>
      </c>
      <c r="AU169" s="267" t="s">
        <v>87</v>
      </c>
      <c r="AV169" s="15" t="s">
        <v>84</v>
      </c>
      <c r="AW169" s="15" t="s">
        <v>37</v>
      </c>
      <c r="AX169" s="15" t="s">
        <v>76</v>
      </c>
      <c r="AY169" s="267" t="s">
        <v>132</v>
      </c>
    </row>
    <row r="170" s="13" customFormat="1">
      <c r="A170" s="13"/>
      <c r="B170" s="235"/>
      <c r="C170" s="236"/>
      <c r="D170" s="237" t="s">
        <v>141</v>
      </c>
      <c r="E170" s="238" t="s">
        <v>30</v>
      </c>
      <c r="F170" s="239" t="s">
        <v>394</v>
      </c>
      <c r="G170" s="236"/>
      <c r="H170" s="240">
        <v>1422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141</v>
      </c>
      <c r="AU170" s="246" t="s">
        <v>87</v>
      </c>
      <c r="AV170" s="13" t="s">
        <v>87</v>
      </c>
      <c r="AW170" s="13" t="s">
        <v>37</v>
      </c>
      <c r="AX170" s="13" t="s">
        <v>76</v>
      </c>
      <c r="AY170" s="246" t="s">
        <v>132</v>
      </c>
    </row>
    <row r="171" s="14" customFormat="1">
      <c r="A171" s="14"/>
      <c r="B171" s="247"/>
      <c r="C171" s="248"/>
      <c r="D171" s="237" t="s">
        <v>141</v>
      </c>
      <c r="E171" s="249" t="s">
        <v>30</v>
      </c>
      <c r="F171" s="250" t="s">
        <v>143</v>
      </c>
      <c r="G171" s="248"/>
      <c r="H171" s="251">
        <v>1422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141</v>
      </c>
      <c r="AU171" s="257" t="s">
        <v>87</v>
      </c>
      <c r="AV171" s="14" t="s">
        <v>139</v>
      </c>
      <c r="AW171" s="14" t="s">
        <v>37</v>
      </c>
      <c r="AX171" s="14" t="s">
        <v>84</v>
      </c>
      <c r="AY171" s="257" t="s">
        <v>132</v>
      </c>
    </row>
    <row r="172" s="12" customFormat="1" ht="22.8" customHeight="1">
      <c r="A172" s="12"/>
      <c r="B172" s="206"/>
      <c r="C172" s="207"/>
      <c r="D172" s="208" t="s">
        <v>75</v>
      </c>
      <c r="E172" s="220" t="s">
        <v>180</v>
      </c>
      <c r="F172" s="220" t="s">
        <v>296</v>
      </c>
      <c r="G172" s="207"/>
      <c r="H172" s="207"/>
      <c r="I172" s="210"/>
      <c r="J172" s="221">
        <f>BK172</f>
        <v>0</v>
      </c>
      <c r="K172" s="207"/>
      <c r="L172" s="212"/>
      <c r="M172" s="213"/>
      <c r="N172" s="214"/>
      <c r="O172" s="214"/>
      <c r="P172" s="215">
        <f>SUM(P173:P184)</f>
        <v>0</v>
      </c>
      <c r="Q172" s="214"/>
      <c r="R172" s="215">
        <f>SUM(R173:R184)</f>
        <v>8.8224640000000001</v>
      </c>
      <c r="S172" s="214"/>
      <c r="T172" s="216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7" t="s">
        <v>84</v>
      </c>
      <c r="AT172" s="218" t="s">
        <v>75</v>
      </c>
      <c r="AU172" s="218" t="s">
        <v>84</v>
      </c>
      <c r="AY172" s="217" t="s">
        <v>132</v>
      </c>
      <c r="BK172" s="219">
        <f>SUM(BK173:BK184)</f>
        <v>0</v>
      </c>
    </row>
    <row r="173" s="2" customFormat="1" ht="21.75" customHeight="1">
      <c r="A173" s="40"/>
      <c r="B173" s="41"/>
      <c r="C173" s="222" t="s">
        <v>248</v>
      </c>
      <c r="D173" s="222" t="s">
        <v>134</v>
      </c>
      <c r="E173" s="223" t="s">
        <v>395</v>
      </c>
      <c r="F173" s="224" t="s">
        <v>396</v>
      </c>
      <c r="G173" s="225" t="s">
        <v>264</v>
      </c>
      <c r="H173" s="226">
        <v>10.4</v>
      </c>
      <c r="I173" s="227"/>
      <c r="J173" s="228">
        <f>ROUND(I173*H173,2)</f>
        <v>0</v>
      </c>
      <c r="K173" s="224" t="s">
        <v>138</v>
      </c>
      <c r="L173" s="46"/>
      <c r="M173" s="229" t="s">
        <v>30</v>
      </c>
      <c r="N173" s="230" t="s">
        <v>47</v>
      </c>
      <c r="O173" s="86"/>
      <c r="P173" s="231">
        <f>O173*H173</f>
        <v>0</v>
      </c>
      <c r="Q173" s="231">
        <v>1.0000000000000001E-05</v>
      </c>
      <c r="R173" s="231">
        <f>Q173*H173</f>
        <v>0.00010400000000000001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139</v>
      </c>
      <c r="AT173" s="233" t="s">
        <v>134</v>
      </c>
      <c r="AU173" s="233" t="s">
        <v>87</v>
      </c>
      <c r="AY173" s="18" t="s">
        <v>132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84</v>
      </c>
      <c r="BK173" s="234">
        <f>ROUND(I173*H173,2)</f>
        <v>0</v>
      </c>
      <c r="BL173" s="18" t="s">
        <v>139</v>
      </c>
      <c r="BM173" s="233" t="s">
        <v>397</v>
      </c>
    </row>
    <row r="174" s="15" customFormat="1">
      <c r="A174" s="15"/>
      <c r="B174" s="258"/>
      <c r="C174" s="259"/>
      <c r="D174" s="237" t="s">
        <v>141</v>
      </c>
      <c r="E174" s="260" t="s">
        <v>30</v>
      </c>
      <c r="F174" s="261" t="s">
        <v>361</v>
      </c>
      <c r="G174" s="259"/>
      <c r="H174" s="260" t="s">
        <v>30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141</v>
      </c>
      <c r="AU174" s="267" t="s">
        <v>87</v>
      </c>
      <c r="AV174" s="15" t="s">
        <v>84</v>
      </c>
      <c r="AW174" s="15" t="s">
        <v>37</v>
      </c>
      <c r="AX174" s="15" t="s">
        <v>76</v>
      </c>
      <c r="AY174" s="267" t="s">
        <v>132</v>
      </c>
    </row>
    <row r="175" s="13" customFormat="1">
      <c r="A175" s="13"/>
      <c r="B175" s="235"/>
      <c r="C175" s="236"/>
      <c r="D175" s="237" t="s">
        <v>141</v>
      </c>
      <c r="E175" s="238" t="s">
        <v>30</v>
      </c>
      <c r="F175" s="239" t="s">
        <v>398</v>
      </c>
      <c r="G175" s="236"/>
      <c r="H175" s="240">
        <v>10.4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141</v>
      </c>
      <c r="AU175" s="246" t="s">
        <v>87</v>
      </c>
      <c r="AV175" s="13" t="s">
        <v>87</v>
      </c>
      <c r="AW175" s="13" t="s">
        <v>37</v>
      </c>
      <c r="AX175" s="13" t="s">
        <v>76</v>
      </c>
      <c r="AY175" s="246" t="s">
        <v>132</v>
      </c>
    </row>
    <row r="176" s="14" customFormat="1">
      <c r="A176" s="14"/>
      <c r="B176" s="247"/>
      <c r="C176" s="248"/>
      <c r="D176" s="237" t="s">
        <v>141</v>
      </c>
      <c r="E176" s="249" t="s">
        <v>30</v>
      </c>
      <c r="F176" s="250" t="s">
        <v>143</v>
      </c>
      <c r="G176" s="248"/>
      <c r="H176" s="251">
        <v>10.4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141</v>
      </c>
      <c r="AU176" s="257" t="s">
        <v>87</v>
      </c>
      <c r="AV176" s="14" t="s">
        <v>139</v>
      </c>
      <c r="AW176" s="14" t="s">
        <v>37</v>
      </c>
      <c r="AX176" s="14" t="s">
        <v>84</v>
      </c>
      <c r="AY176" s="257" t="s">
        <v>132</v>
      </c>
    </row>
    <row r="177" s="2" customFormat="1" ht="16.5" customHeight="1">
      <c r="A177" s="40"/>
      <c r="B177" s="41"/>
      <c r="C177" s="268" t="s">
        <v>254</v>
      </c>
      <c r="D177" s="268" t="s">
        <v>199</v>
      </c>
      <c r="E177" s="269" t="s">
        <v>399</v>
      </c>
      <c r="F177" s="270" t="s">
        <v>400</v>
      </c>
      <c r="G177" s="271" t="s">
        <v>264</v>
      </c>
      <c r="H177" s="272">
        <v>12.625</v>
      </c>
      <c r="I177" s="273"/>
      <c r="J177" s="274">
        <f>ROUND(I177*H177,2)</f>
        <v>0</v>
      </c>
      <c r="K177" s="270" t="s">
        <v>138</v>
      </c>
      <c r="L177" s="275"/>
      <c r="M177" s="276" t="s">
        <v>30</v>
      </c>
      <c r="N177" s="277" t="s">
        <v>47</v>
      </c>
      <c r="O177" s="86"/>
      <c r="P177" s="231">
        <f>O177*H177</f>
        <v>0</v>
      </c>
      <c r="Q177" s="231">
        <v>0.69879999999999998</v>
      </c>
      <c r="R177" s="231">
        <f>Q177*H177</f>
        <v>8.8223500000000001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180</v>
      </c>
      <c r="AT177" s="233" t="s">
        <v>199</v>
      </c>
      <c r="AU177" s="233" t="s">
        <v>87</v>
      </c>
      <c r="AY177" s="18" t="s">
        <v>132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84</v>
      </c>
      <c r="BK177" s="234">
        <f>ROUND(I177*H177,2)</f>
        <v>0</v>
      </c>
      <c r="BL177" s="18" t="s">
        <v>139</v>
      </c>
      <c r="BM177" s="233" t="s">
        <v>401</v>
      </c>
    </row>
    <row r="178" s="15" customFormat="1">
      <c r="A178" s="15"/>
      <c r="B178" s="258"/>
      <c r="C178" s="259"/>
      <c r="D178" s="237" t="s">
        <v>141</v>
      </c>
      <c r="E178" s="260" t="s">
        <v>30</v>
      </c>
      <c r="F178" s="261" t="s">
        <v>361</v>
      </c>
      <c r="G178" s="259"/>
      <c r="H178" s="260" t="s">
        <v>30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141</v>
      </c>
      <c r="AU178" s="267" t="s">
        <v>87</v>
      </c>
      <c r="AV178" s="15" t="s">
        <v>84</v>
      </c>
      <c r="AW178" s="15" t="s">
        <v>37</v>
      </c>
      <c r="AX178" s="15" t="s">
        <v>76</v>
      </c>
      <c r="AY178" s="267" t="s">
        <v>132</v>
      </c>
    </row>
    <row r="179" s="13" customFormat="1">
      <c r="A179" s="13"/>
      <c r="B179" s="235"/>
      <c r="C179" s="236"/>
      <c r="D179" s="237" t="s">
        <v>141</v>
      </c>
      <c r="E179" s="238" t="s">
        <v>30</v>
      </c>
      <c r="F179" s="239" t="s">
        <v>402</v>
      </c>
      <c r="G179" s="236"/>
      <c r="H179" s="240">
        <v>12.625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141</v>
      </c>
      <c r="AU179" s="246" t="s">
        <v>87</v>
      </c>
      <c r="AV179" s="13" t="s">
        <v>87</v>
      </c>
      <c r="AW179" s="13" t="s">
        <v>37</v>
      </c>
      <c r="AX179" s="13" t="s">
        <v>76</v>
      </c>
      <c r="AY179" s="246" t="s">
        <v>132</v>
      </c>
    </row>
    <row r="180" s="14" customFormat="1">
      <c r="A180" s="14"/>
      <c r="B180" s="247"/>
      <c r="C180" s="248"/>
      <c r="D180" s="237" t="s">
        <v>141</v>
      </c>
      <c r="E180" s="249" t="s">
        <v>30</v>
      </c>
      <c r="F180" s="250" t="s">
        <v>143</v>
      </c>
      <c r="G180" s="248"/>
      <c r="H180" s="251">
        <v>12.625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141</v>
      </c>
      <c r="AU180" s="257" t="s">
        <v>87</v>
      </c>
      <c r="AV180" s="14" t="s">
        <v>139</v>
      </c>
      <c r="AW180" s="14" t="s">
        <v>37</v>
      </c>
      <c r="AX180" s="14" t="s">
        <v>84</v>
      </c>
      <c r="AY180" s="257" t="s">
        <v>132</v>
      </c>
    </row>
    <row r="181" s="2" customFormat="1" ht="16.5" customHeight="1">
      <c r="A181" s="40"/>
      <c r="B181" s="41"/>
      <c r="C181" s="222" t="s">
        <v>7</v>
      </c>
      <c r="D181" s="222" t="s">
        <v>134</v>
      </c>
      <c r="E181" s="223" t="s">
        <v>403</v>
      </c>
      <c r="F181" s="224" t="s">
        <v>404</v>
      </c>
      <c r="G181" s="225" t="s">
        <v>271</v>
      </c>
      <c r="H181" s="226">
        <v>1</v>
      </c>
      <c r="I181" s="227"/>
      <c r="J181" s="228">
        <f>ROUND(I181*H181,2)</f>
        <v>0</v>
      </c>
      <c r="K181" s="224" t="s">
        <v>30</v>
      </c>
      <c r="L181" s="46"/>
      <c r="M181" s="229" t="s">
        <v>30</v>
      </c>
      <c r="N181" s="230" t="s">
        <v>47</v>
      </c>
      <c r="O181" s="86"/>
      <c r="P181" s="231">
        <f>O181*H181</f>
        <v>0</v>
      </c>
      <c r="Q181" s="231">
        <v>1.0000000000000001E-05</v>
      </c>
      <c r="R181" s="231">
        <f>Q181*H181</f>
        <v>1.0000000000000001E-05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139</v>
      </c>
      <c r="AT181" s="233" t="s">
        <v>134</v>
      </c>
      <c r="AU181" s="233" t="s">
        <v>87</v>
      </c>
      <c r="AY181" s="18" t="s">
        <v>132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84</v>
      </c>
      <c r="BK181" s="234">
        <f>ROUND(I181*H181,2)</f>
        <v>0</v>
      </c>
      <c r="BL181" s="18" t="s">
        <v>139</v>
      </c>
      <c r="BM181" s="233" t="s">
        <v>310</v>
      </c>
    </row>
    <row r="182" s="15" customFormat="1">
      <c r="A182" s="15"/>
      <c r="B182" s="258"/>
      <c r="C182" s="259"/>
      <c r="D182" s="237" t="s">
        <v>141</v>
      </c>
      <c r="E182" s="260" t="s">
        <v>30</v>
      </c>
      <c r="F182" s="261" t="s">
        <v>361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141</v>
      </c>
      <c r="AU182" s="267" t="s">
        <v>87</v>
      </c>
      <c r="AV182" s="15" t="s">
        <v>84</v>
      </c>
      <c r="AW182" s="15" t="s">
        <v>37</v>
      </c>
      <c r="AX182" s="15" t="s">
        <v>76</v>
      </c>
      <c r="AY182" s="267" t="s">
        <v>132</v>
      </c>
    </row>
    <row r="183" s="13" customFormat="1">
      <c r="A183" s="13"/>
      <c r="B183" s="235"/>
      <c r="C183" s="236"/>
      <c r="D183" s="237" t="s">
        <v>141</v>
      </c>
      <c r="E183" s="238" t="s">
        <v>30</v>
      </c>
      <c r="F183" s="239" t="s">
        <v>405</v>
      </c>
      <c r="G183" s="236"/>
      <c r="H183" s="240">
        <v>1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141</v>
      </c>
      <c r="AU183" s="246" t="s">
        <v>87</v>
      </c>
      <c r="AV183" s="13" t="s">
        <v>87</v>
      </c>
      <c r="AW183" s="13" t="s">
        <v>37</v>
      </c>
      <c r="AX183" s="13" t="s">
        <v>76</v>
      </c>
      <c r="AY183" s="246" t="s">
        <v>132</v>
      </c>
    </row>
    <row r="184" s="14" customFormat="1">
      <c r="A184" s="14"/>
      <c r="B184" s="247"/>
      <c r="C184" s="248"/>
      <c r="D184" s="237" t="s">
        <v>141</v>
      </c>
      <c r="E184" s="249" t="s">
        <v>30</v>
      </c>
      <c r="F184" s="250" t="s">
        <v>143</v>
      </c>
      <c r="G184" s="248"/>
      <c r="H184" s="251">
        <v>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141</v>
      </c>
      <c r="AU184" s="257" t="s">
        <v>87</v>
      </c>
      <c r="AV184" s="14" t="s">
        <v>139</v>
      </c>
      <c r="AW184" s="14" t="s">
        <v>37</v>
      </c>
      <c r="AX184" s="14" t="s">
        <v>84</v>
      </c>
      <c r="AY184" s="257" t="s">
        <v>132</v>
      </c>
    </row>
    <row r="185" s="12" customFormat="1" ht="22.8" customHeight="1">
      <c r="A185" s="12"/>
      <c r="B185" s="206"/>
      <c r="C185" s="207"/>
      <c r="D185" s="208" t="s">
        <v>75</v>
      </c>
      <c r="E185" s="220" t="s">
        <v>353</v>
      </c>
      <c r="F185" s="220" t="s">
        <v>354</v>
      </c>
      <c r="G185" s="207"/>
      <c r="H185" s="207"/>
      <c r="I185" s="210"/>
      <c r="J185" s="221">
        <f>BK185</f>
        <v>0</v>
      </c>
      <c r="K185" s="207"/>
      <c r="L185" s="212"/>
      <c r="M185" s="213"/>
      <c r="N185" s="214"/>
      <c r="O185" s="214"/>
      <c r="P185" s="215">
        <f>P186</f>
        <v>0</v>
      </c>
      <c r="Q185" s="214"/>
      <c r="R185" s="215">
        <f>R186</f>
        <v>0</v>
      </c>
      <c r="S185" s="214"/>
      <c r="T185" s="216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7" t="s">
        <v>84</v>
      </c>
      <c r="AT185" s="218" t="s">
        <v>75</v>
      </c>
      <c r="AU185" s="218" t="s">
        <v>84</v>
      </c>
      <c r="AY185" s="217" t="s">
        <v>132</v>
      </c>
      <c r="BK185" s="219">
        <f>BK186</f>
        <v>0</v>
      </c>
    </row>
    <row r="186" s="2" customFormat="1" ht="16.5" customHeight="1">
      <c r="A186" s="40"/>
      <c r="B186" s="41"/>
      <c r="C186" s="222" t="s">
        <v>268</v>
      </c>
      <c r="D186" s="222" t="s">
        <v>134</v>
      </c>
      <c r="E186" s="223" t="s">
        <v>356</v>
      </c>
      <c r="F186" s="224" t="s">
        <v>357</v>
      </c>
      <c r="G186" s="225" t="s">
        <v>194</v>
      </c>
      <c r="H186" s="226">
        <v>822.79499999999996</v>
      </c>
      <c r="I186" s="227"/>
      <c r="J186" s="228">
        <f>ROUND(I186*H186,2)</f>
        <v>0</v>
      </c>
      <c r="K186" s="224" t="s">
        <v>138</v>
      </c>
      <c r="L186" s="46"/>
      <c r="M186" s="278" t="s">
        <v>30</v>
      </c>
      <c r="N186" s="279" t="s">
        <v>47</v>
      </c>
      <c r="O186" s="280"/>
      <c r="P186" s="281">
        <f>O186*H186</f>
        <v>0</v>
      </c>
      <c r="Q186" s="281">
        <v>0</v>
      </c>
      <c r="R186" s="281">
        <f>Q186*H186</f>
        <v>0</v>
      </c>
      <c r="S186" s="281">
        <v>0</v>
      </c>
      <c r="T186" s="28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139</v>
      </c>
      <c r="AT186" s="233" t="s">
        <v>134</v>
      </c>
      <c r="AU186" s="233" t="s">
        <v>87</v>
      </c>
      <c r="AY186" s="18" t="s">
        <v>132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139</v>
      </c>
      <c r="BM186" s="233" t="s">
        <v>358</v>
      </c>
    </row>
    <row r="187" s="2" customFormat="1" ht="6.96" customHeight="1">
      <c r="A187" s="40"/>
      <c r="B187" s="61"/>
      <c r="C187" s="62"/>
      <c r="D187" s="62"/>
      <c r="E187" s="62"/>
      <c r="F187" s="62"/>
      <c r="G187" s="62"/>
      <c r="H187" s="62"/>
      <c r="I187" s="170"/>
      <c r="J187" s="62"/>
      <c r="K187" s="62"/>
      <c r="L187" s="46"/>
      <c r="M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</row>
  </sheetData>
  <sheetProtection sheet="1" autoFilter="0" formatColumns="0" formatRows="0" objects="1" scenarios="1" spinCount="100000" saltValue="B7DbSmHusE2cmcFaG/mga+MoL0KfK78IgO1EOfNcNAmdWuNLv+cQv90otJdwmRRHuyVCiEJuI4ODVZaL7n4xJA==" hashValue="4D5gz3/TGU3A/KcrNwNBeqBigoTdLj21yJjU/cQ0937DPRRpFAuB3ih4SkcGbO/8LgI1epO80Urk0YGUe4W7XQ==" algorithmName="SHA-512" password="CC35"/>
  <autoFilter ref="C85:K18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102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Lesopark Pod Kalichem – vodohospodářská část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103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406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94</v>
      </c>
      <c r="G11" s="40"/>
      <c r="H11" s="40"/>
      <c r="I11" s="142" t="s">
        <v>20</v>
      </c>
      <c r="J11" s="141" t="s">
        <v>407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12. 6. 2020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27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31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59.25" customHeight="1">
      <c r="A27" s="146"/>
      <c r="B27" s="147"/>
      <c r="C27" s="146"/>
      <c r="D27" s="146"/>
      <c r="E27" s="148" t="s">
        <v>408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ROUND(J85,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ROUND((SUM(BE85:BE247)),  2)</f>
        <v>0</v>
      </c>
      <c r="G33" s="40"/>
      <c r="H33" s="40"/>
      <c r="I33" s="159">
        <v>0.20999999999999999</v>
      </c>
      <c r="J33" s="158">
        <f>ROUND(((SUM(BE85:BE247))*I33),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ROUND((SUM(BF85:BF247)),  2)</f>
        <v>0</v>
      </c>
      <c r="G34" s="40"/>
      <c r="H34" s="40"/>
      <c r="I34" s="159">
        <v>0.14999999999999999</v>
      </c>
      <c r="J34" s="158">
        <f>ROUND(((SUM(BF85:BF247))*I34),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ROUND((SUM(BG85:BG247)),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ROUND((SUM(BH85:BH247)),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ROUND((SUM(BI85:BI247)),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108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Lesopark Pod Kalichem – vodohospodářská část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103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04 - Úpravy toku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Sušice </v>
      </c>
      <c r="G52" s="42"/>
      <c r="H52" s="42"/>
      <c r="I52" s="142" t="s">
        <v>24</v>
      </c>
      <c r="J52" s="74" t="str">
        <f>IF(J12="","",J12)</f>
        <v>12. 6. 2020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Sušice_x0009__x0009__x0009__x0009__x0009_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109</v>
      </c>
      <c r="D57" s="176"/>
      <c r="E57" s="176"/>
      <c r="F57" s="176"/>
      <c r="G57" s="176"/>
      <c r="H57" s="176"/>
      <c r="I57" s="177"/>
      <c r="J57" s="178" t="s">
        <v>110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J85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111</v>
      </c>
    </row>
    <row r="60" s="9" customFormat="1" ht="24.96" customHeight="1">
      <c r="A60" s="9"/>
      <c r="B60" s="180"/>
      <c r="C60" s="181"/>
      <c r="D60" s="182" t="s">
        <v>406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112</v>
      </c>
      <c r="E61" s="190"/>
      <c r="F61" s="190"/>
      <c r="G61" s="190"/>
      <c r="H61" s="190"/>
      <c r="I61" s="191"/>
      <c r="J61" s="192">
        <f>J87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114</v>
      </c>
      <c r="E62" s="190"/>
      <c r="F62" s="190"/>
      <c r="G62" s="190"/>
      <c r="H62" s="190"/>
      <c r="I62" s="191"/>
      <c r="J62" s="192">
        <f>J207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409</v>
      </c>
      <c r="E63" s="190"/>
      <c r="F63" s="190"/>
      <c r="G63" s="190"/>
      <c r="H63" s="190"/>
      <c r="I63" s="191"/>
      <c r="J63" s="192">
        <f>J225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410</v>
      </c>
      <c r="E64" s="190"/>
      <c r="F64" s="190"/>
      <c r="G64" s="190"/>
      <c r="H64" s="190"/>
      <c r="I64" s="191"/>
      <c r="J64" s="192">
        <f>J231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118</v>
      </c>
      <c r="E65" s="190"/>
      <c r="F65" s="190"/>
      <c r="G65" s="190"/>
      <c r="H65" s="190"/>
      <c r="I65" s="191"/>
      <c r="J65" s="192">
        <f>J246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38"/>
      <c r="J66" s="42"/>
      <c r="K66" s="4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70"/>
      <c r="J67" s="62"/>
      <c r="K67" s="6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73"/>
      <c r="J71" s="64"/>
      <c r="K71" s="64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119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4" t="str">
        <f>E7</f>
        <v>Lesopark Pod Kalichem – vodohospodářská část</v>
      </c>
      <c r="F75" s="33"/>
      <c r="G75" s="33"/>
      <c r="H75" s="33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103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IO 04 - Úpravy toku</v>
      </c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 xml:space="preserve">Sušice </v>
      </c>
      <c r="G79" s="42"/>
      <c r="H79" s="42"/>
      <c r="I79" s="142" t="s">
        <v>24</v>
      </c>
      <c r="J79" s="74" t="str">
        <f>IF(J12="","",J12)</f>
        <v>12. 6. 2020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3" t="s">
        <v>28</v>
      </c>
      <c r="D81" s="42"/>
      <c r="E81" s="42"/>
      <c r="F81" s="28" t="str">
        <f>E15</f>
        <v>Město Sušice_x0009__x0009__x0009__x0009__x0009_</v>
      </c>
      <c r="G81" s="42"/>
      <c r="H81" s="42"/>
      <c r="I81" s="142" t="s">
        <v>35</v>
      </c>
      <c r="J81" s="38" t="str">
        <f>E21</f>
        <v>VH-TRES spol.s r.o., České Budějovice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33</v>
      </c>
      <c r="D82" s="42"/>
      <c r="E82" s="42"/>
      <c r="F82" s="28" t="str">
        <f>IF(E18="","",E18)</f>
        <v>Vyplň údaj</v>
      </c>
      <c r="G82" s="42"/>
      <c r="H82" s="42"/>
      <c r="I82" s="142" t="s">
        <v>38</v>
      </c>
      <c r="J82" s="38" t="str">
        <f>E24</f>
        <v xml:space="preserve"> 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94"/>
      <c r="B84" s="195"/>
      <c r="C84" s="196" t="s">
        <v>120</v>
      </c>
      <c r="D84" s="197" t="s">
        <v>61</v>
      </c>
      <c r="E84" s="197" t="s">
        <v>57</v>
      </c>
      <c r="F84" s="197" t="s">
        <v>58</v>
      </c>
      <c r="G84" s="197" t="s">
        <v>121</v>
      </c>
      <c r="H84" s="197" t="s">
        <v>122</v>
      </c>
      <c r="I84" s="198" t="s">
        <v>123</v>
      </c>
      <c r="J84" s="197" t="s">
        <v>110</v>
      </c>
      <c r="K84" s="199" t="s">
        <v>124</v>
      </c>
      <c r="L84" s="200"/>
      <c r="M84" s="94" t="s">
        <v>30</v>
      </c>
      <c r="N84" s="95" t="s">
        <v>46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138"/>
      <c r="J85" s="201">
        <f>BK85</f>
        <v>0</v>
      </c>
      <c r="K85" s="42"/>
      <c r="L85" s="46"/>
      <c r="M85" s="97"/>
      <c r="N85" s="202"/>
      <c r="O85" s="98"/>
      <c r="P85" s="203">
        <f>P86</f>
        <v>0</v>
      </c>
      <c r="Q85" s="98"/>
      <c r="R85" s="203">
        <f>R86</f>
        <v>99.6090576</v>
      </c>
      <c r="S85" s="98"/>
      <c r="T85" s="204">
        <f>T86</f>
        <v>195.75999999999999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75</v>
      </c>
      <c r="AU85" s="18" t="s">
        <v>111</v>
      </c>
      <c r="BK85" s="205">
        <f>BK86</f>
        <v>0</v>
      </c>
    </row>
    <row r="86" s="12" customFormat="1" ht="25.92" customHeight="1">
      <c r="A86" s="12"/>
      <c r="B86" s="206"/>
      <c r="C86" s="207"/>
      <c r="D86" s="208" t="s">
        <v>75</v>
      </c>
      <c r="E86" s="209" t="s">
        <v>91</v>
      </c>
      <c r="F86" s="209" t="s">
        <v>92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P87+P207+P225+P231+P246</f>
        <v>0</v>
      </c>
      <c r="Q86" s="214"/>
      <c r="R86" s="215">
        <f>R87+R207+R225+R231+R246</f>
        <v>99.6090576</v>
      </c>
      <c r="S86" s="214"/>
      <c r="T86" s="216">
        <f>T87+T207+T225+T231+T246</f>
        <v>195.75999999999999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7" t="s">
        <v>84</v>
      </c>
      <c r="AT86" s="218" t="s">
        <v>75</v>
      </c>
      <c r="AU86" s="218" t="s">
        <v>76</v>
      </c>
      <c r="AY86" s="217" t="s">
        <v>132</v>
      </c>
      <c r="BK86" s="219">
        <f>BK87+BK207+BK225+BK231+BK246</f>
        <v>0</v>
      </c>
    </row>
    <row r="87" s="12" customFormat="1" ht="22.8" customHeight="1">
      <c r="A87" s="12"/>
      <c r="B87" s="206"/>
      <c r="C87" s="207"/>
      <c r="D87" s="208" t="s">
        <v>75</v>
      </c>
      <c r="E87" s="220" t="s">
        <v>84</v>
      </c>
      <c r="F87" s="220" t="s">
        <v>133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SUM(P88:P206)</f>
        <v>0</v>
      </c>
      <c r="Q87" s="214"/>
      <c r="R87" s="215">
        <f>SUM(R88:R206)</f>
        <v>0.017058</v>
      </c>
      <c r="S87" s="214"/>
      <c r="T87" s="216">
        <f>SUM(T88:T206)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84</v>
      </c>
      <c r="AT87" s="218" t="s">
        <v>75</v>
      </c>
      <c r="AU87" s="218" t="s">
        <v>84</v>
      </c>
      <c r="AY87" s="217" t="s">
        <v>132</v>
      </c>
      <c r="BK87" s="219">
        <f>SUM(BK88:BK206)</f>
        <v>0</v>
      </c>
    </row>
    <row r="88" s="2" customFormat="1" ht="21.75" customHeight="1">
      <c r="A88" s="40"/>
      <c r="B88" s="41"/>
      <c r="C88" s="222" t="s">
        <v>84</v>
      </c>
      <c r="D88" s="222" t="s">
        <v>134</v>
      </c>
      <c r="E88" s="223" t="s">
        <v>411</v>
      </c>
      <c r="F88" s="224" t="s">
        <v>412</v>
      </c>
      <c r="G88" s="225" t="s">
        <v>152</v>
      </c>
      <c r="H88" s="226">
        <v>300</v>
      </c>
      <c r="I88" s="227"/>
      <c r="J88" s="228">
        <f>ROUND(I88*H88,2)</f>
        <v>0</v>
      </c>
      <c r="K88" s="224" t="s">
        <v>138</v>
      </c>
      <c r="L88" s="46"/>
      <c r="M88" s="229" t="s">
        <v>30</v>
      </c>
      <c r="N88" s="230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139</v>
      </c>
      <c r="AT88" s="233" t="s">
        <v>134</v>
      </c>
      <c r="AU88" s="233" t="s">
        <v>87</v>
      </c>
      <c r="AY88" s="18" t="s">
        <v>132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139</v>
      </c>
      <c r="BM88" s="233" t="s">
        <v>413</v>
      </c>
    </row>
    <row r="89" s="15" customFormat="1">
      <c r="A89" s="15"/>
      <c r="B89" s="258"/>
      <c r="C89" s="259"/>
      <c r="D89" s="237" t="s">
        <v>141</v>
      </c>
      <c r="E89" s="260" t="s">
        <v>30</v>
      </c>
      <c r="F89" s="261" t="s">
        <v>414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141</v>
      </c>
      <c r="AU89" s="267" t="s">
        <v>87</v>
      </c>
      <c r="AV89" s="15" t="s">
        <v>84</v>
      </c>
      <c r="AW89" s="15" t="s">
        <v>37</v>
      </c>
      <c r="AX89" s="15" t="s">
        <v>76</v>
      </c>
      <c r="AY89" s="267" t="s">
        <v>132</v>
      </c>
    </row>
    <row r="90" s="13" customFormat="1">
      <c r="A90" s="13"/>
      <c r="B90" s="235"/>
      <c r="C90" s="236"/>
      <c r="D90" s="237" t="s">
        <v>141</v>
      </c>
      <c r="E90" s="238" t="s">
        <v>30</v>
      </c>
      <c r="F90" s="239" t="s">
        <v>415</v>
      </c>
      <c r="G90" s="236"/>
      <c r="H90" s="240">
        <v>300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141</v>
      </c>
      <c r="AU90" s="246" t="s">
        <v>87</v>
      </c>
      <c r="AV90" s="13" t="s">
        <v>87</v>
      </c>
      <c r="AW90" s="13" t="s">
        <v>37</v>
      </c>
      <c r="AX90" s="13" t="s">
        <v>76</v>
      </c>
      <c r="AY90" s="246" t="s">
        <v>132</v>
      </c>
    </row>
    <row r="91" s="14" customFormat="1">
      <c r="A91" s="14"/>
      <c r="B91" s="247"/>
      <c r="C91" s="248"/>
      <c r="D91" s="237" t="s">
        <v>141</v>
      </c>
      <c r="E91" s="249" t="s">
        <v>30</v>
      </c>
      <c r="F91" s="250" t="s">
        <v>143</v>
      </c>
      <c r="G91" s="248"/>
      <c r="H91" s="251">
        <v>300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141</v>
      </c>
      <c r="AU91" s="257" t="s">
        <v>87</v>
      </c>
      <c r="AV91" s="14" t="s">
        <v>139</v>
      </c>
      <c r="AW91" s="14" t="s">
        <v>37</v>
      </c>
      <c r="AX91" s="14" t="s">
        <v>84</v>
      </c>
      <c r="AY91" s="257" t="s">
        <v>132</v>
      </c>
    </row>
    <row r="92" s="2" customFormat="1" ht="21.75" customHeight="1">
      <c r="A92" s="40"/>
      <c r="B92" s="41"/>
      <c r="C92" s="222" t="s">
        <v>87</v>
      </c>
      <c r="D92" s="222" t="s">
        <v>134</v>
      </c>
      <c r="E92" s="223" t="s">
        <v>416</v>
      </c>
      <c r="F92" s="224" t="s">
        <v>417</v>
      </c>
      <c r="G92" s="225" t="s">
        <v>158</v>
      </c>
      <c r="H92" s="226">
        <v>3</v>
      </c>
      <c r="I92" s="227"/>
      <c r="J92" s="228">
        <f>ROUND(I92*H92,2)</f>
        <v>0</v>
      </c>
      <c r="K92" s="224" t="s">
        <v>138</v>
      </c>
      <c r="L92" s="46"/>
      <c r="M92" s="229" t="s">
        <v>30</v>
      </c>
      <c r="N92" s="230" t="s">
        <v>47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139</v>
      </c>
      <c r="AT92" s="233" t="s">
        <v>134</v>
      </c>
      <c r="AU92" s="233" t="s">
        <v>87</v>
      </c>
      <c r="AY92" s="18" t="s">
        <v>132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8" t="s">
        <v>84</v>
      </c>
      <c r="BK92" s="234">
        <f>ROUND(I92*H92,2)</f>
        <v>0</v>
      </c>
      <c r="BL92" s="18" t="s">
        <v>139</v>
      </c>
      <c r="BM92" s="233" t="s">
        <v>418</v>
      </c>
    </row>
    <row r="93" s="15" customFormat="1">
      <c r="A93" s="15"/>
      <c r="B93" s="258"/>
      <c r="C93" s="259"/>
      <c r="D93" s="237" t="s">
        <v>141</v>
      </c>
      <c r="E93" s="260" t="s">
        <v>30</v>
      </c>
      <c r="F93" s="261" t="s">
        <v>414</v>
      </c>
      <c r="G93" s="259"/>
      <c r="H93" s="260" t="s">
        <v>30</v>
      </c>
      <c r="I93" s="262"/>
      <c r="J93" s="259"/>
      <c r="K93" s="259"/>
      <c r="L93" s="263"/>
      <c r="M93" s="264"/>
      <c r="N93" s="265"/>
      <c r="O93" s="265"/>
      <c r="P93" s="265"/>
      <c r="Q93" s="265"/>
      <c r="R93" s="265"/>
      <c r="S93" s="265"/>
      <c r="T93" s="26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7" t="s">
        <v>141</v>
      </c>
      <c r="AU93" s="267" t="s">
        <v>87</v>
      </c>
      <c r="AV93" s="15" t="s">
        <v>84</v>
      </c>
      <c r="AW93" s="15" t="s">
        <v>37</v>
      </c>
      <c r="AX93" s="15" t="s">
        <v>76</v>
      </c>
      <c r="AY93" s="267" t="s">
        <v>132</v>
      </c>
    </row>
    <row r="94" s="13" customFormat="1">
      <c r="A94" s="13"/>
      <c r="B94" s="235"/>
      <c r="C94" s="236"/>
      <c r="D94" s="237" t="s">
        <v>141</v>
      </c>
      <c r="E94" s="238" t="s">
        <v>30</v>
      </c>
      <c r="F94" s="239" t="s">
        <v>419</v>
      </c>
      <c r="G94" s="236"/>
      <c r="H94" s="240">
        <v>3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141</v>
      </c>
      <c r="AU94" s="246" t="s">
        <v>87</v>
      </c>
      <c r="AV94" s="13" t="s">
        <v>87</v>
      </c>
      <c r="AW94" s="13" t="s">
        <v>37</v>
      </c>
      <c r="AX94" s="13" t="s">
        <v>76</v>
      </c>
      <c r="AY94" s="246" t="s">
        <v>132</v>
      </c>
    </row>
    <row r="95" s="14" customFormat="1">
      <c r="A95" s="14"/>
      <c r="B95" s="247"/>
      <c r="C95" s="248"/>
      <c r="D95" s="237" t="s">
        <v>141</v>
      </c>
      <c r="E95" s="249" t="s">
        <v>30</v>
      </c>
      <c r="F95" s="250" t="s">
        <v>143</v>
      </c>
      <c r="G95" s="248"/>
      <c r="H95" s="251">
        <v>3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141</v>
      </c>
      <c r="AU95" s="257" t="s">
        <v>87</v>
      </c>
      <c r="AV95" s="14" t="s">
        <v>139</v>
      </c>
      <c r="AW95" s="14" t="s">
        <v>37</v>
      </c>
      <c r="AX95" s="14" t="s">
        <v>84</v>
      </c>
      <c r="AY95" s="257" t="s">
        <v>132</v>
      </c>
    </row>
    <row r="96" s="2" customFormat="1" ht="16.5" customHeight="1">
      <c r="A96" s="40"/>
      <c r="B96" s="41"/>
      <c r="C96" s="222" t="s">
        <v>149</v>
      </c>
      <c r="D96" s="222" t="s">
        <v>134</v>
      </c>
      <c r="E96" s="223" t="s">
        <v>420</v>
      </c>
      <c r="F96" s="224" t="s">
        <v>421</v>
      </c>
      <c r="G96" s="225" t="s">
        <v>422</v>
      </c>
      <c r="H96" s="226">
        <v>1</v>
      </c>
      <c r="I96" s="227"/>
      <c r="J96" s="228">
        <f>ROUND(I96*H96,2)</f>
        <v>0</v>
      </c>
      <c r="K96" s="224" t="s">
        <v>30</v>
      </c>
      <c r="L96" s="46"/>
      <c r="M96" s="229" t="s">
        <v>30</v>
      </c>
      <c r="N96" s="230" t="s">
        <v>47</v>
      </c>
      <c r="O96" s="86"/>
      <c r="P96" s="231">
        <f>O96*H96</f>
        <v>0</v>
      </c>
      <c r="Q96" s="231">
        <v>0.00018000000000000001</v>
      </c>
      <c r="R96" s="231">
        <f>Q96*H96</f>
        <v>0.00018000000000000001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139</v>
      </c>
      <c r="AT96" s="233" t="s">
        <v>134</v>
      </c>
      <c r="AU96" s="233" t="s">
        <v>87</v>
      </c>
      <c r="AY96" s="18" t="s">
        <v>132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8" t="s">
        <v>84</v>
      </c>
      <c r="BK96" s="234">
        <f>ROUND(I96*H96,2)</f>
        <v>0</v>
      </c>
      <c r="BL96" s="18" t="s">
        <v>139</v>
      </c>
      <c r="BM96" s="233" t="s">
        <v>423</v>
      </c>
    </row>
    <row r="97" s="15" customFormat="1">
      <c r="A97" s="15"/>
      <c r="B97" s="258"/>
      <c r="C97" s="259"/>
      <c r="D97" s="237" t="s">
        <v>141</v>
      </c>
      <c r="E97" s="260" t="s">
        <v>30</v>
      </c>
      <c r="F97" s="261" t="s">
        <v>424</v>
      </c>
      <c r="G97" s="259"/>
      <c r="H97" s="260" t="s">
        <v>30</v>
      </c>
      <c r="I97" s="262"/>
      <c r="J97" s="259"/>
      <c r="K97" s="259"/>
      <c r="L97" s="263"/>
      <c r="M97" s="264"/>
      <c r="N97" s="265"/>
      <c r="O97" s="265"/>
      <c r="P97" s="265"/>
      <c r="Q97" s="265"/>
      <c r="R97" s="265"/>
      <c r="S97" s="265"/>
      <c r="T97" s="26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7" t="s">
        <v>141</v>
      </c>
      <c r="AU97" s="267" t="s">
        <v>87</v>
      </c>
      <c r="AV97" s="15" t="s">
        <v>84</v>
      </c>
      <c r="AW97" s="15" t="s">
        <v>37</v>
      </c>
      <c r="AX97" s="15" t="s">
        <v>76</v>
      </c>
      <c r="AY97" s="267" t="s">
        <v>132</v>
      </c>
    </row>
    <row r="98" s="13" customFormat="1">
      <c r="A98" s="13"/>
      <c r="B98" s="235"/>
      <c r="C98" s="236"/>
      <c r="D98" s="237" t="s">
        <v>141</v>
      </c>
      <c r="E98" s="238" t="s">
        <v>30</v>
      </c>
      <c r="F98" s="239" t="s">
        <v>425</v>
      </c>
      <c r="G98" s="236"/>
      <c r="H98" s="240">
        <v>1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141</v>
      </c>
      <c r="AU98" s="246" t="s">
        <v>87</v>
      </c>
      <c r="AV98" s="13" t="s">
        <v>87</v>
      </c>
      <c r="AW98" s="13" t="s">
        <v>37</v>
      </c>
      <c r="AX98" s="13" t="s">
        <v>76</v>
      </c>
      <c r="AY98" s="246" t="s">
        <v>132</v>
      </c>
    </row>
    <row r="99" s="14" customFormat="1">
      <c r="A99" s="14"/>
      <c r="B99" s="247"/>
      <c r="C99" s="248"/>
      <c r="D99" s="237" t="s">
        <v>141</v>
      </c>
      <c r="E99" s="249" t="s">
        <v>30</v>
      </c>
      <c r="F99" s="250" t="s">
        <v>143</v>
      </c>
      <c r="G99" s="248"/>
      <c r="H99" s="251">
        <v>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141</v>
      </c>
      <c r="AU99" s="257" t="s">
        <v>87</v>
      </c>
      <c r="AV99" s="14" t="s">
        <v>139</v>
      </c>
      <c r="AW99" s="14" t="s">
        <v>37</v>
      </c>
      <c r="AX99" s="14" t="s">
        <v>84</v>
      </c>
      <c r="AY99" s="257" t="s">
        <v>132</v>
      </c>
    </row>
    <row r="100" s="2" customFormat="1" ht="16.5" customHeight="1">
      <c r="A100" s="40"/>
      <c r="B100" s="41"/>
      <c r="C100" s="222" t="s">
        <v>139</v>
      </c>
      <c r="D100" s="222" t="s">
        <v>134</v>
      </c>
      <c r="E100" s="223" t="s">
        <v>135</v>
      </c>
      <c r="F100" s="224" t="s">
        <v>136</v>
      </c>
      <c r="G100" s="225" t="s">
        <v>137</v>
      </c>
      <c r="H100" s="226">
        <v>150</v>
      </c>
      <c r="I100" s="227"/>
      <c r="J100" s="228">
        <f>ROUND(I100*H100,2)</f>
        <v>0</v>
      </c>
      <c r="K100" s="224" t="s">
        <v>138</v>
      </c>
      <c r="L100" s="46"/>
      <c r="M100" s="229" t="s">
        <v>30</v>
      </c>
      <c r="N100" s="230" t="s">
        <v>47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139</v>
      </c>
      <c r="AT100" s="233" t="s">
        <v>134</v>
      </c>
      <c r="AU100" s="233" t="s">
        <v>87</v>
      </c>
      <c r="AY100" s="18" t="s">
        <v>132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8" t="s">
        <v>84</v>
      </c>
      <c r="BK100" s="234">
        <f>ROUND(I100*H100,2)</f>
        <v>0</v>
      </c>
      <c r="BL100" s="18" t="s">
        <v>139</v>
      </c>
      <c r="BM100" s="233" t="s">
        <v>426</v>
      </c>
    </row>
    <row r="101" s="13" customFormat="1">
      <c r="A101" s="13"/>
      <c r="B101" s="235"/>
      <c r="C101" s="236"/>
      <c r="D101" s="237" t="s">
        <v>141</v>
      </c>
      <c r="E101" s="238" t="s">
        <v>30</v>
      </c>
      <c r="F101" s="239" t="s">
        <v>142</v>
      </c>
      <c r="G101" s="236"/>
      <c r="H101" s="240">
        <v>150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141</v>
      </c>
      <c r="AU101" s="246" t="s">
        <v>87</v>
      </c>
      <c r="AV101" s="13" t="s">
        <v>87</v>
      </c>
      <c r="AW101" s="13" t="s">
        <v>37</v>
      </c>
      <c r="AX101" s="13" t="s">
        <v>76</v>
      </c>
      <c r="AY101" s="246" t="s">
        <v>132</v>
      </c>
    </row>
    <row r="102" s="14" customFormat="1">
      <c r="A102" s="14"/>
      <c r="B102" s="247"/>
      <c r="C102" s="248"/>
      <c r="D102" s="237" t="s">
        <v>141</v>
      </c>
      <c r="E102" s="249" t="s">
        <v>30</v>
      </c>
      <c r="F102" s="250" t="s">
        <v>143</v>
      </c>
      <c r="G102" s="248"/>
      <c r="H102" s="251">
        <v>150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141</v>
      </c>
      <c r="AU102" s="257" t="s">
        <v>87</v>
      </c>
      <c r="AV102" s="14" t="s">
        <v>139</v>
      </c>
      <c r="AW102" s="14" t="s">
        <v>37</v>
      </c>
      <c r="AX102" s="14" t="s">
        <v>84</v>
      </c>
      <c r="AY102" s="257" t="s">
        <v>132</v>
      </c>
    </row>
    <row r="103" s="2" customFormat="1" ht="21.75" customHeight="1">
      <c r="A103" s="40"/>
      <c r="B103" s="41"/>
      <c r="C103" s="222" t="s">
        <v>162</v>
      </c>
      <c r="D103" s="222" t="s">
        <v>134</v>
      </c>
      <c r="E103" s="223" t="s">
        <v>144</v>
      </c>
      <c r="F103" s="224" t="s">
        <v>145</v>
      </c>
      <c r="G103" s="225" t="s">
        <v>146</v>
      </c>
      <c r="H103" s="226">
        <v>15</v>
      </c>
      <c r="I103" s="227"/>
      <c r="J103" s="228">
        <f>ROUND(I103*H103,2)</f>
        <v>0</v>
      </c>
      <c r="K103" s="224" t="s">
        <v>138</v>
      </c>
      <c r="L103" s="46"/>
      <c r="M103" s="229" t="s">
        <v>30</v>
      </c>
      <c r="N103" s="230" t="s">
        <v>47</v>
      </c>
      <c r="O103" s="86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139</v>
      </c>
      <c r="AT103" s="233" t="s">
        <v>134</v>
      </c>
      <c r="AU103" s="233" t="s">
        <v>87</v>
      </c>
      <c r="AY103" s="18" t="s">
        <v>132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8" t="s">
        <v>84</v>
      </c>
      <c r="BK103" s="234">
        <f>ROUND(I103*H103,2)</f>
        <v>0</v>
      </c>
      <c r="BL103" s="18" t="s">
        <v>139</v>
      </c>
      <c r="BM103" s="233" t="s">
        <v>427</v>
      </c>
    </row>
    <row r="104" s="13" customFormat="1">
      <c r="A104" s="13"/>
      <c r="B104" s="235"/>
      <c r="C104" s="236"/>
      <c r="D104" s="237" t="s">
        <v>141</v>
      </c>
      <c r="E104" s="238" t="s">
        <v>30</v>
      </c>
      <c r="F104" s="239" t="s">
        <v>148</v>
      </c>
      <c r="G104" s="236"/>
      <c r="H104" s="240">
        <v>15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141</v>
      </c>
      <c r="AU104" s="246" t="s">
        <v>87</v>
      </c>
      <c r="AV104" s="13" t="s">
        <v>87</v>
      </c>
      <c r="AW104" s="13" t="s">
        <v>37</v>
      </c>
      <c r="AX104" s="13" t="s">
        <v>76</v>
      </c>
      <c r="AY104" s="246" t="s">
        <v>132</v>
      </c>
    </row>
    <row r="105" s="14" customFormat="1">
      <c r="A105" s="14"/>
      <c r="B105" s="247"/>
      <c r="C105" s="248"/>
      <c r="D105" s="237" t="s">
        <v>141</v>
      </c>
      <c r="E105" s="249" t="s">
        <v>30</v>
      </c>
      <c r="F105" s="250" t="s">
        <v>143</v>
      </c>
      <c r="G105" s="248"/>
      <c r="H105" s="251">
        <v>15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141</v>
      </c>
      <c r="AU105" s="257" t="s">
        <v>87</v>
      </c>
      <c r="AV105" s="14" t="s">
        <v>139</v>
      </c>
      <c r="AW105" s="14" t="s">
        <v>37</v>
      </c>
      <c r="AX105" s="14" t="s">
        <v>84</v>
      </c>
      <c r="AY105" s="257" t="s">
        <v>132</v>
      </c>
    </row>
    <row r="106" s="2" customFormat="1" ht="16.5" customHeight="1">
      <c r="A106" s="40"/>
      <c r="B106" s="41"/>
      <c r="C106" s="222" t="s">
        <v>168</v>
      </c>
      <c r="D106" s="222" t="s">
        <v>134</v>
      </c>
      <c r="E106" s="223" t="s">
        <v>428</v>
      </c>
      <c r="F106" s="224" t="s">
        <v>429</v>
      </c>
      <c r="G106" s="225" t="s">
        <v>152</v>
      </c>
      <c r="H106" s="226">
        <v>764.81100000000004</v>
      </c>
      <c r="I106" s="227"/>
      <c r="J106" s="228">
        <f>ROUND(I106*H106,2)</f>
        <v>0</v>
      </c>
      <c r="K106" s="224" t="s">
        <v>138</v>
      </c>
      <c r="L106" s="46"/>
      <c r="M106" s="229" t="s">
        <v>30</v>
      </c>
      <c r="N106" s="230" t="s">
        <v>47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139</v>
      </c>
      <c r="AT106" s="233" t="s">
        <v>134</v>
      </c>
      <c r="AU106" s="233" t="s">
        <v>87</v>
      </c>
      <c r="AY106" s="18" t="s">
        <v>132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8" t="s">
        <v>84</v>
      </c>
      <c r="BK106" s="234">
        <f>ROUND(I106*H106,2)</f>
        <v>0</v>
      </c>
      <c r="BL106" s="18" t="s">
        <v>139</v>
      </c>
      <c r="BM106" s="233" t="s">
        <v>430</v>
      </c>
    </row>
    <row r="107" s="15" customFormat="1">
      <c r="A107" s="15"/>
      <c r="B107" s="258"/>
      <c r="C107" s="259"/>
      <c r="D107" s="237" t="s">
        <v>141</v>
      </c>
      <c r="E107" s="260" t="s">
        <v>30</v>
      </c>
      <c r="F107" s="261" t="s">
        <v>431</v>
      </c>
      <c r="G107" s="259"/>
      <c r="H107" s="260" t="s">
        <v>30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141</v>
      </c>
      <c r="AU107" s="267" t="s">
        <v>87</v>
      </c>
      <c r="AV107" s="15" t="s">
        <v>84</v>
      </c>
      <c r="AW107" s="15" t="s">
        <v>37</v>
      </c>
      <c r="AX107" s="15" t="s">
        <v>76</v>
      </c>
      <c r="AY107" s="267" t="s">
        <v>132</v>
      </c>
    </row>
    <row r="108" s="15" customFormat="1">
      <c r="A108" s="15"/>
      <c r="B108" s="258"/>
      <c r="C108" s="259"/>
      <c r="D108" s="237" t="s">
        <v>141</v>
      </c>
      <c r="E108" s="260" t="s">
        <v>30</v>
      </c>
      <c r="F108" s="261" t="s">
        <v>432</v>
      </c>
      <c r="G108" s="259"/>
      <c r="H108" s="260" t="s">
        <v>30</v>
      </c>
      <c r="I108" s="262"/>
      <c r="J108" s="259"/>
      <c r="K108" s="259"/>
      <c r="L108" s="263"/>
      <c r="M108" s="264"/>
      <c r="N108" s="265"/>
      <c r="O108" s="265"/>
      <c r="P108" s="265"/>
      <c r="Q108" s="265"/>
      <c r="R108" s="265"/>
      <c r="S108" s="265"/>
      <c r="T108" s="26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7" t="s">
        <v>141</v>
      </c>
      <c r="AU108" s="267" t="s">
        <v>87</v>
      </c>
      <c r="AV108" s="15" t="s">
        <v>84</v>
      </c>
      <c r="AW108" s="15" t="s">
        <v>37</v>
      </c>
      <c r="AX108" s="15" t="s">
        <v>76</v>
      </c>
      <c r="AY108" s="267" t="s">
        <v>132</v>
      </c>
    </row>
    <row r="109" s="13" customFormat="1">
      <c r="A109" s="13"/>
      <c r="B109" s="235"/>
      <c r="C109" s="236"/>
      <c r="D109" s="237" t="s">
        <v>141</v>
      </c>
      <c r="E109" s="238" t="s">
        <v>30</v>
      </c>
      <c r="F109" s="239" t="s">
        <v>433</v>
      </c>
      <c r="G109" s="236"/>
      <c r="H109" s="240">
        <v>9.3859999999999992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141</v>
      </c>
      <c r="AU109" s="246" t="s">
        <v>87</v>
      </c>
      <c r="AV109" s="13" t="s">
        <v>87</v>
      </c>
      <c r="AW109" s="13" t="s">
        <v>37</v>
      </c>
      <c r="AX109" s="13" t="s">
        <v>76</v>
      </c>
      <c r="AY109" s="246" t="s">
        <v>132</v>
      </c>
    </row>
    <row r="110" s="13" customFormat="1">
      <c r="A110" s="13"/>
      <c r="B110" s="235"/>
      <c r="C110" s="236"/>
      <c r="D110" s="237" t="s">
        <v>141</v>
      </c>
      <c r="E110" s="238" t="s">
        <v>30</v>
      </c>
      <c r="F110" s="239" t="s">
        <v>434</v>
      </c>
      <c r="G110" s="236"/>
      <c r="H110" s="240">
        <v>9.9600000000000009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141</v>
      </c>
      <c r="AU110" s="246" t="s">
        <v>87</v>
      </c>
      <c r="AV110" s="13" t="s">
        <v>87</v>
      </c>
      <c r="AW110" s="13" t="s">
        <v>37</v>
      </c>
      <c r="AX110" s="13" t="s">
        <v>76</v>
      </c>
      <c r="AY110" s="246" t="s">
        <v>132</v>
      </c>
    </row>
    <row r="111" s="13" customFormat="1">
      <c r="A111" s="13"/>
      <c r="B111" s="235"/>
      <c r="C111" s="236"/>
      <c r="D111" s="237" t="s">
        <v>141</v>
      </c>
      <c r="E111" s="238" t="s">
        <v>30</v>
      </c>
      <c r="F111" s="239" t="s">
        <v>435</v>
      </c>
      <c r="G111" s="236"/>
      <c r="H111" s="240">
        <v>119.2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141</v>
      </c>
      <c r="AU111" s="246" t="s">
        <v>87</v>
      </c>
      <c r="AV111" s="13" t="s">
        <v>87</v>
      </c>
      <c r="AW111" s="13" t="s">
        <v>37</v>
      </c>
      <c r="AX111" s="13" t="s">
        <v>76</v>
      </c>
      <c r="AY111" s="246" t="s">
        <v>132</v>
      </c>
    </row>
    <row r="112" s="13" customFormat="1">
      <c r="A112" s="13"/>
      <c r="B112" s="235"/>
      <c r="C112" s="236"/>
      <c r="D112" s="237" t="s">
        <v>141</v>
      </c>
      <c r="E112" s="238" t="s">
        <v>30</v>
      </c>
      <c r="F112" s="239" t="s">
        <v>436</v>
      </c>
      <c r="G112" s="236"/>
      <c r="H112" s="240">
        <v>56.143000000000001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141</v>
      </c>
      <c r="AU112" s="246" t="s">
        <v>87</v>
      </c>
      <c r="AV112" s="13" t="s">
        <v>87</v>
      </c>
      <c r="AW112" s="13" t="s">
        <v>37</v>
      </c>
      <c r="AX112" s="13" t="s">
        <v>76</v>
      </c>
      <c r="AY112" s="246" t="s">
        <v>132</v>
      </c>
    </row>
    <row r="113" s="13" customFormat="1">
      <c r="A113" s="13"/>
      <c r="B113" s="235"/>
      <c r="C113" s="236"/>
      <c r="D113" s="237" t="s">
        <v>141</v>
      </c>
      <c r="E113" s="238" t="s">
        <v>30</v>
      </c>
      <c r="F113" s="239" t="s">
        <v>437</v>
      </c>
      <c r="G113" s="236"/>
      <c r="H113" s="240">
        <v>23.879999999999999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141</v>
      </c>
      <c r="AU113" s="246" t="s">
        <v>87</v>
      </c>
      <c r="AV113" s="13" t="s">
        <v>87</v>
      </c>
      <c r="AW113" s="13" t="s">
        <v>37</v>
      </c>
      <c r="AX113" s="13" t="s">
        <v>76</v>
      </c>
      <c r="AY113" s="246" t="s">
        <v>132</v>
      </c>
    </row>
    <row r="114" s="13" customFormat="1">
      <c r="A114" s="13"/>
      <c r="B114" s="235"/>
      <c r="C114" s="236"/>
      <c r="D114" s="237" t="s">
        <v>141</v>
      </c>
      <c r="E114" s="238" t="s">
        <v>30</v>
      </c>
      <c r="F114" s="239" t="s">
        <v>438</v>
      </c>
      <c r="G114" s="236"/>
      <c r="H114" s="240">
        <v>119.64700000000001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141</v>
      </c>
      <c r="AU114" s="246" t="s">
        <v>87</v>
      </c>
      <c r="AV114" s="13" t="s">
        <v>87</v>
      </c>
      <c r="AW114" s="13" t="s">
        <v>37</v>
      </c>
      <c r="AX114" s="13" t="s">
        <v>76</v>
      </c>
      <c r="AY114" s="246" t="s">
        <v>132</v>
      </c>
    </row>
    <row r="115" s="13" customFormat="1">
      <c r="A115" s="13"/>
      <c r="B115" s="235"/>
      <c r="C115" s="236"/>
      <c r="D115" s="237" t="s">
        <v>141</v>
      </c>
      <c r="E115" s="238" t="s">
        <v>30</v>
      </c>
      <c r="F115" s="239" t="s">
        <v>439</v>
      </c>
      <c r="G115" s="236"/>
      <c r="H115" s="240">
        <v>14.708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141</v>
      </c>
      <c r="AU115" s="246" t="s">
        <v>87</v>
      </c>
      <c r="AV115" s="13" t="s">
        <v>87</v>
      </c>
      <c r="AW115" s="13" t="s">
        <v>37</v>
      </c>
      <c r="AX115" s="13" t="s">
        <v>76</v>
      </c>
      <c r="AY115" s="246" t="s">
        <v>132</v>
      </c>
    </row>
    <row r="116" s="13" customFormat="1">
      <c r="A116" s="13"/>
      <c r="B116" s="235"/>
      <c r="C116" s="236"/>
      <c r="D116" s="237" t="s">
        <v>141</v>
      </c>
      <c r="E116" s="238" t="s">
        <v>30</v>
      </c>
      <c r="F116" s="239" t="s">
        <v>440</v>
      </c>
      <c r="G116" s="236"/>
      <c r="H116" s="240">
        <v>60.93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141</v>
      </c>
      <c r="AU116" s="246" t="s">
        <v>87</v>
      </c>
      <c r="AV116" s="13" t="s">
        <v>87</v>
      </c>
      <c r="AW116" s="13" t="s">
        <v>37</v>
      </c>
      <c r="AX116" s="13" t="s">
        <v>76</v>
      </c>
      <c r="AY116" s="246" t="s">
        <v>132</v>
      </c>
    </row>
    <row r="117" s="13" customFormat="1">
      <c r="A117" s="13"/>
      <c r="B117" s="235"/>
      <c r="C117" s="236"/>
      <c r="D117" s="237" t="s">
        <v>141</v>
      </c>
      <c r="E117" s="238" t="s">
        <v>30</v>
      </c>
      <c r="F117" s="239" t="s">
        <v>441</v>
      </c>
      <c r="G117" s="236"/>
      <c r="H117" s="240">
        <v>52.832999999999998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141</v>
      </c>
      <c r="AU117" s="246" t="s">
        <v>87</v>
      </c>
      <c r="AV117" s="13" t="s">
        <v>87</v>
      </c>
      <c r="AW117" s="13" t="s">
        <v>37</v>
      </c>
      <c r="AX117" s="13" t="s">
        <v>76</v>
      </c>
      <c r="AY117" s="246" t="s">
        <v>132</v>
      </c>
    </row>
    <row r="118" s="13" customFormat="1">
      <c r="A118" s="13"/>
      <c r="B118" s="235"/>
      <c r="C118" s="236"/>
      <c r="D118" s="237" t="s">
        <v>141</v>
      </c>
      <c r="E118" s="238" t="s">
        <v>30</v>
      </c>
      <c r="F118" s="239" t="s">
        <v>442</v>
      </c>
      <c r="G118" s="236"/>
      <c r="H118" s="240">
        <v>21.187999999999999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141</v>
      </c>
      <c r="AU118" s="246" t="s">
        <v>87</v>
      </c>
      <c r="AV118" s="13" t="s">
        <v>87</v>
      </c>
      <c r="AW118" s="13" t="s">
        <v>37</v>
      </c>
      <c r="AX118" s="13" t="s">
        <v>76</v>
      </c>
      <c r="AY118" s="246" t="s">
        <v>132</v>
      </c>
    </row>
    <row r="119" s="13" customFormat="1">
      <c r="A119" s="13"/>
      <c r="B119" s="235"/>
      <c r="C119" s="236"/>
      <c r="D119" s="237" t="s">
        <v>141</v>
      </c>
      <c r="E119" s="238" t="s">
        <v>30</v>
      </c>
      <c r="F119" s="239" t="s">
        <v>443</v>
      </c>
      <c r="G119" s="236"/>
      <c r="H119" s="240">
        <v>118.678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141</v>
      </c>
      <c r="AU119" s="246" t="s">
        <v>87</v>
      </c>
      <c r="AV119" s="13" t="s">
        <v>87</v>
      </c>
      <c r="AW119" s="13" t="s">
        <v>37</v>
      </c>
      <c r="AX119" s="13" t="s">
        <v>76</v>
      </c>
      <c r="AY119" s="246" t="s">
        <v>132</v>
      </c>
    </row>
    <row r="120" s="13" customFormat="1">
      <c r="A120" s="13"/>
      <c r="B120" s="235"/>
      <c r="C120" s="236"/>
      <c r="D120" s="237" t="s">
        <v>141</v>
      </c>
      <c r="E120" s="238" t="s">
        <v>30</v>
      </c>
      <c r="F120" s="239" t="s">
        <v>444</v>
      </c>
      <c r="G120" s="236"/>
      <c r="H120" s="240">
        <v>124.05800000000001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141</v>
      </c>
      <c r="AU120" s="246" t="s">
        <v>87</v>
      </c>
      <c r="AV120" s="13" t="s">
        <v>87</v>
      </c>
      <c r="AW120" s="13" t="s">
        <v>37</v>
      </c>
      <c r="AX120" s="13" t="s">
        <v>76</v>
      </c>
      <c r="AY120" s="246" t="s">
        <v>132</v>
      </c>
    </row>
    <row r="121" s="13" customFormat="1">
      <c r="A121" s="13"/>
      <c r="B121" s="235"/>
      <c r="C121" s="236"/>
      <c r="D121" s="237" t="s">
        <v>141</v>
      </c>
      <c r="E121" s="238" t="s">
        <v>30</v>
      </c>
      <c r="F121" s="239" t="s">
        <v>445</v>
      </c>
      <c r="G121" s="236"/>
      <c r="H121" s="240">
        <v>34.200000000000003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141</v>
      </c>
      <c r="AU121" s="246" t="s">
        <v>87</v>
      </c>
      <c r="AV121" s="13" t="s">
        <v>87</v>
      </c>
      <c r="AW121" s="13" t="s">
        <v>37</v>
      </c>
      <c r="AX121" s="13" t="s">
        <v>76</v>
      </c>
      <c r="AY121" s="246" t="s">
        <v>132</v>
      </c>
    </row>
    <row r="122" s="14" customFormat="1">
      <c r="A122" s="14"/>
      <c r="B122" s="247"/>
      <c r="C122" s="248"/>
      <c r="D122" s="237" t="s">
        <v>141</v>
      </c>
      <c r="E122" s="249" t="s">
        <v>30</v>
      </c>
      <c r="F122" s="250" t="s">
        <v>143</v>
      </c>
      <c r="G122" s="248"/>
      <c r="H122" s="251">
        <v>764.81100000000004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141</v>
      </c>
      <c r="AU122" s="257" t="s">
        <v>87</v>
      </c>
      <c r="AV122" s="14" t="s">
        <v>139</v>
      </c>
      <c r="AW122" s="14" t="s">
        <v>37</v>
      </c>
      <c r="AX122" s="14" t="s">
        <v>84</v>
      </c>
      <c r="AY122" s="257" t="s">
        <v>132</v>
      </c>
    </row>
    <row r="123" s="2" customFormat="1" ht="16.5" customHeight="1">
      <c r="A123" s="40"/>
      <c r="B123" s="41"/>
      <c r="C123" s="222" t="s">
        <v>173</v>
      </c>
      <c r="D123" s="222" t="s">
        <v>134</v>
      </c>
      <c r="E123" s="223" t="s">
        <v>156</v>
      </c>
      <c r="F123" s="224" t="s">
        <v>157</v>
      </c>
      <c r="G123" s="225" t="s">
        <v>158</v>
      </c>
      <c r="H123" s="226">
        <v>290.25</v>
      </c>
      <c r="I123" s="227"/>
      <c r="J123" s="228">
        <f>ROUND(I123*H123,2)</f>
        <v>0</v>
      </c>
      <c r="K123" s="224" t="s">
        <v>138</v>
      </c>
      <c r="L123" s="46"/>
      <c r="M123" s="229" t="s">
        <v>30</v>
      </c>
      <c r="N123" s="230" t="s">
        <v>47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139</v>
      </c>
      <c r="AT123" s="233" t="s">
        <v>134</v>
      </c>
      <c r="AU123" s="233" t="s">
        <v>87</v>
      </c>
      <c r="AY123" s="18" t="s">
        <v>132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84</v>
      </c>
      <c r="BK123" s="234">
        <f>ROUND(I123*H123,2)</f>
        <v>0</v>
      </c>
      <c r="BL123" s="18" t="s">
        <v>139</v>
      </c>
      <c r="BM123" s="233" t="s">
        <v>446</v>
      </c>
    </row>
    <row r="124" s="15" customFormat="1">
      <c r="A124" s="15"/>
      <c r="B124" s="258"/>
      <c r="C124" s="259"/>
      <c r="D124" s="237" t="s">
        <v>141</v>
      </c>
      <c r="E124" s="260" t="s">
        <v>30</v>
      </c>
      <c r="F124" s="261" t="s">
        <v>431</v>
      </c>
      <c r="G124" s="259"/>
      <c r="H124" s="260" t="s">
        <v>30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141</v>
      </c>
      <c r="AU124" s="267" t="s">
        <v>87</v>
      </c>
      <c r="AV124" s="15" t="s">
        <v>84</v>
      </c>
      <c r="AW124" s="15" t="s">
        <v>37</v>
      </c>
      <c r="AX124" s="15" t="s">
        <v>76</v>
      </c>
      <c r="AY124" s="267" t="s">
        <v>132</v>
      </c>
    </row>
    <row r="125" s="13" customFormat="1">
      <c r="A125" s="13"/>
      <c r="B125" s="235"/>
      <c r="C125" s="236"/>
      <c r="D125" s="237" t="s">
        <v>141</v>
      </c>
      <c r="E125" s="238" t="s">
        <v>30</v>
      </c>
      <c r="F125" s="239" t="s">
        <v>447</v>
      </c>
      <c r="G125" s="236"/>
      <c r="H125" s="240">
        <v>61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141</v>
      </c>
      <c r="AU125" s="246" t="s">
        <v>87</v>
      </c>
      <c r="AV125" s="13" t="s">
        <v>87</v>
      </c>
      <c r="AW125" s="13" t="s">
        <v>37</v>
      </c>
      <c r="AX125" s="13" t="s">
        <v>76</v>
      </c>
      <c r="AY125" s="246" t="s">
        <v>132</v>
      </c>
    </row>
    <row r="126" s="13" customFormat="1">
      <c r="A126" s="13"/>
      <c r="B126" s="235"/>
      <c r="C126" s="236"/>
      <c r="D126" s="237" t="s">
        <v>141</v>
      </c>
      <c r="E126" s="238" t="s">
        <v>30</v>
      </c>
      <c r="F126" s="239" t="s">
        <v>448</v>
      </c>
      <c r="G126" s="236"/>
      <c r="H126" s="240">
        <v>24.273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141</v>
      </c>
      <c r="AU126" s="246" t="s">
        <v>87</v>
      </c>
      <c r="AV126" s="13" t="s">
        <v>87</v>
      </c>
      <c r="AW126" s="13" t="s">
        <v>37</v>
      </c>
      <c r="AX126" s="13" t="s">
        <v>76</v>
      </c>
      <c r="AY126" s="246" t="s">
        <v>132</v>
      </c>
    </row>
    <row r="127" s="13" customFormat="1">
      <c r="A127" s="13"/>
      <c r="B127" s="235"/>
      <c r="C127" s="236"/>
      <c r="D127" s="237" t="s">
        <v>141</v>
      </c>
      <c r="E127" s="238" t="s">
        <v>30</v>
      </c>
      <c r="F127" s="239" t="s">
        <v>449</v>
      </c>
      <c r="G127" s="236"/>
      <c r="H127" s="240">
        <v>9.6329999999999991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141</v>
      </c>
      <c r="AU127" s="246" t="s">
        <v>87</v>
      </c>
      <c r="AV127" s="13" t="s">
        <v>87</v>
      </c>
      <c r="AW127" s="13" t="s">
        <v>37</v>
      </c>
      <c r="AX127" s="13" t="s">
        <v>76</v>
      </c>
      <c r="AY127" s="246" t="s">
        <v>132</v>
      </c>
    </row>
    <row r="128" s="13" customFormat="1">
      <c r="A128" s="13"/>
      <c r="B128" s="235"/>
      <c r="C128" s="236"/>
      <c r="D128" s="237" t="s">
        <v>141</v>
      </c>
      <c r="E128" s="238" t="s">
        <v>30</v>
      </c>
      <c r="F128" s="239" t="s">
        <v>450</v>
      </c>
      <c r="G128" s="236"/>
      <c r="H128" s="240">
        <v>42.018000000000001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141</v>
      </c>
      <c r="AU128" s="246" t="s">
        <v>87</v>
      </c>
      <c r="AV128" s="13" t="s">
        <v>87</v>
      </c>
      <c r="AW128" s="13" t="s">
        <v>37</v>
      </c>
      <c r="AX128" s="13" t="s">
        <v>76</v>
      </c>
      <c r="AY128" s="246" t="s">
        <v>132</v>
      </c>
    </row>
    <row r="129" s="13" customFormat="1">
      <c r="A129" s="13"/>
      <c r="B129" s="235"/>
      <c r="C129" s="236"/>
      <c r="D129" s="237" t="s">
        <v>141</v>
      </c>
      <c r="E129" s="238" t="s">
        <v>30</v>
      </c>
      <c r="F129" s="239" t="s">
        <v>451</v>
      </c>
      <c r="G129" s="236"/>
      <c r="H129" s="240">
        <v>4.0759999999999996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141</v>
      </c>
      <c r="AU129" s="246" t="s">
        <v>87</v>
      </c>
      <c r="AV129" s="13" t="s">
        <v>87</v>
      </c>
      <c r="AW129" s="13" t="s">
        <v>37</v>
      </c>
      <c r="AX129" s="13" t="s">
        <v>76</v>
      </c>
      <c r="AY129" s="246" t="s">
        <v>132</v>
      </c>
    </row>
    <row r="130" s="13" customFormat="1">
      <c r="A130" s="13"/>
      <c r="B130" s="235"/>
      <c r="C130" s="236"/>
      <c r="D130" s="237" t="s">
        <v>141</v>
      </c>
      <c r="E130" s="238" t="s">
        <v>30</v>
      </c>
      <c r="F130" s="239" t="s">
        <v>452</v>
      </c>
      <c r="G130" s="236"/>
      <c r="H130" s="240">
        <v>48.469999999999999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141</v>
      </c>
      <c r="AU130" s="246" t="s">
        <v>87</v>
      </c>
      <c r="AV130" s="13" t="s">
        <v>87</v>
      </c>
      <c r="AW130" s="13" t="s">
        <v>37</v>
      </c>
      <c r="AX130" s="13" t="s">
        <v>76</v>
      </c>
      <c r="AY130" s="246" t="s">
        <v>132</v>
      </c>
    </row>
    <row r="131" s="13" customFormat="1">
      <c r="A131" s="13"/>
      <c r="B131" s="235"/>
      <c r="C131" s="236"/>
      <c r="D131" s="237" t="s">
        <v>141</v>
      </c>
      <c r="E131" s="238" t="s">
        <v>30</v>
      </c>
      <c r="F131" s="239" t="s">
        <v>453</v>
      </c>
      <c r="G131" s="236"/>
      <c r="H131" s="240">
        <v>46.396000000000001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141</v>
      </c>
      <c r="AU131" s="246" t="s">
        <v>87</v>
      </c>
      <c r="AV131" s="13" t="s">
        <v>87</v>
      </c>
      <c r="AW131" s="13" t="s">
        <v>37</v>
      </c>
      <c r="AX131" s="13" t="s">
        <v>76</v>
      </c>
      <c r="AY131" s="246" t="s">
        <v>132</v>
      </c>
    </row>
    <row r="132" s="13" customFormat="1">
      <c r="A132" s="13"/>
      <c r="B132" s="235"/>
      <c r="C132" s="236"/>
      <c r="D132" s="237" t="s">
        <v>141</v>
      </c>
      <c r="E132" s="238" t="s">
        <v>30</v>
      </c>
      <c r="F132" s="239" t="s">
        <v>454</v>
      </c>
      <c r="G132" s="236"/>
      <c r="H132" s="240">
        <v>20.364000000000001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141</v>
      </c>
      <c r="AU132" s="246" t="s">
        <v>87</v>
      </c>
      <c r="AV132" s="13" t="s">
        <v>87</v>
      </c>
      <c r="AW132" s="13" t="s">
        <v>37</v>
      </c>
      <c r="AX132" s="13" t="s">
        <v>76</v>
      </c>
      <c r="AY132" s="246" t="s">
        <v>132</v>
      </c>
    </row>
    <row r="133" s="13" customFormat="1">
      <c r="A133" s="13"/>
      <c r="B133" s="235"/>
      <c r="C133" s="236"/>
      <c r="D133" s="237" t="s">
        <v>141</v>
      </c>
      <c r="E133" s="238" t="s">
        <v>30</v>
      </c>
      <c r="F133" s="239" t="s">
        <v>455</v>
      </c>
      <c r="G133" s="236"/>
      <c r="H133" s="240">
        <v>22.620000000000001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141</v>
      </c>
      <c r="AU133" s="246" t="s">
        <v>87</v>
      </c>
      <c r="AV133" s="13" t="s">
        <v>87</v>
      </c>
      <c r="AW133" s="13" t="s">
        <v>37</v>
      </c>
      <c r="AX133" s="13" t="s">
        <v>76</v>
      </c>
      <c r="AY133" s="246" t="s">
        <v>132</v>
      </c>
    </row>
    <row r="134" s="13" customFormat="1">
      <c r="A134" s="13"/>
      <c r="B134" s="235"/>
      <c r="C134" s="236"/>
      <c r="D134" s="237" t="s">
        <v>141</v>
      </c>
      <c r="E134" s="238" t="s">
        <v>30</v>
      </c>
      <c r="F134" s="239" t="s">
        <v>456</v>
      </c>
      <c r="G134" s="236"/>
      <c r="H134" s="240">
        <v>11.4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141</v>
      </c>
      <c r="AU134" s="246" t="s">
        <v>87</v>
      </c>
      <c r="AV134" s="13" t="s">
        <v>87</v>
      </c>
      <c r="AW134" s="13" t="s">
        <v>37</v>
      </c>
      <c r="AX134" s="13" t="s">
        <v>76</v>
      </c>
      <c r="AY134" s="246" t="s">
        <v>132</v>
      </c>
    </row>
    <row r="135" s="14" customFormat="1">
      <c r="A135" s="14"/>
      <c r="B135" s="247"/>
      <c r="C135" s="248"/>
      <c r="D135" s="237" t="s">
        <v>141</v>
      </c>
      <c r="E135" s="249" t="s">
        <v>30</v>
      </c>
      <c r="F135" s="250" t="s">
        <v>143</v>
      </c>
      <c r="G135" s="248"/>
      <c r="H135" s="251">
        <v>290.24999999999994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141</v>
      </c>
      <c r="AU135" s="257" t="s">
        <v>87</v>
      </c>
      <c r="AV135" s="14" t="s">
        <v>139</v>
      </c>
      <c r="AW135" s="14" t="s">
        <v>37</v>
      </c>
      <c r="AX135" s="14" t="s">
        <v>84</v>
      </c>
      <c r="AY135" s="257" t="s">
        <v>132</v>
      </c>
    </row>
    <row r="136" s="2" customFormat="1" ht="33" customHeight="1">
      <c r="A136" s="40"/>
      <c r="B136" s="41"/>
      <c r="C136" s="222" t="s">
        <v>180</v>
      </c>
      <c r="D136" s="222" t="s">
        <v>134</v>
      </c>
      <c r="E136" s="223" t="s">
        <v>163</v>
      </c>
      <c r="F136" s="224" t="s">
        <v>164</v>
      </c>
      <c r="G136" s="225" t="s">
        <v>158</v>
      </c>
      <c r="H136" s="226">
        <v>750.471</v>
      </c>
      <c r="I136" s="227"/>
      <c r="J136" s="228">
        <f>ROUND(I136*H136,2)</f>
        <v>0</v>
      </c>
      <c r="K136" s="224" t="s">
        <v>138</v>
      </c>
      <c r="L136" s="46"/>
      <c r="M136" s="229" t="s">
        <v>30</v>
      </c>
      <c r="N136" s="230" t="s">
        <v>47</v>
      </c>
      <c r="O136" s="86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139</v>
      </c>
      <c r="AT136" s="233" t="s">
        <v>134</v>
      </c>
      <c r="AU136" s="233" t="s">
        <v>87</v>
      </c>
      <c r="AY136" s="18" t="s">
        <v>132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139</v>
      </c>
      <c r="BM136" s="233" t="s">
        <v>457</v>
      </c>
    </row>
    <row r="137" s="13" customFormat="1">
      <c r="A137" s="13"/>
      <c r="B137" s="235"/>
      <c r="C137" s="236"/>
      <c r="D137" s="237" t="s">
        <v>141</v>
      </c>
      <c r="E137" s="238" t="s">
        <v>30</v>
      </c>
      <c r="F137" s="239" t="s">
        <v>458</v>
      </c>
      <c r="G137" s="236"/>
      <c r="H137" s="240">
        <v>366.73099999999999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141</v>
      </c>
      <c r="AU137" s="246" t="s">
        <v>87</v>
      </c>
      <c r="AV137" s="13" t="s">
        <v>87</v>
      </c>
      <c r="AW137" s="13" t="s">
        <v>37</v>
      </c>
      <c r="AX137" s="13" t="s">
        <v>76</v>
      </c>
      <c r="AY137" s="246" t="s">
        <v>132</v>
      </c>
    </row>
    <row r="138" s="13" customFormat="1">
      <c r="A138" s="13"/>
      <c r="B138" s="235"/>
      <c r="C138" s="236"/>
      <c r="D138" s="237" t="s">
        <v>141</v>
      </c>
      <c r="E138" s="238" t="s">
        <v>30</v>
      </c>
      <c r="F138" s="239" t="s">
        <v>459</v>
      </c>
      <c r="G138" s="236"/>
      <c r="H138" s="240">
        <v>383.74000000000001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141</v>
      </c>
      <c r="AU138" s="246" t="s">
        <v>87</v>
      </c>
      <c r="AV138" s="13" t="s">
        <v>87</v>
      </c>
      <c r="AW138" s="13" t="s">
        <v>37</v>
      </c>
      <c r="AX138" s="13" t="s">
        <v>76</v>
      </c>
      <c r="AY138" s="246" t="s">
        <v>132</v>
      </c>
    </row>
    <row r="139" s="14" customFormat="1">
      <c r="A139" s="14"/>
      <c r="B139" s="247"/>
      <c r="C139" s="248"/>
      <c r="D139" s="237" t="s">
        <v>141</v>
      </c>
      <c r="E139" s="249" t="s">
        <v>30</v>
      </c>
      <c r="F139" s="250" t="s">
        <v>143</v>
      </c>
      <c r="G139" s="248"/>
      <c r="H139" s="251">
        <v>750.471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141</v>
      </c>
      <c r="AU139" s="257" t="s">
        <v>87</v>
      </c>
      <c r="AV139" s="14" t="s">
        <v>139</v>
      </c>
      <c r="AW139" s="14" t="s">
        <v>37</v>
      </c>
      <c r="AX139" s="14" t="s">
        <v>84</v>
      </c>
      <c r="AY139" s="257" t="s">
        <v>132</v>
      </c>
    </row>
    <row r="140" s="2" customFormat="1" ht="21.75" customHeight="1">
      <c r="A140" s="40"/>
      <c r="B140" s="41"/>
      <c r="C140" s="222" t="s">
        <v>185</v>
      </c>
      <c r="D140" s="222" t="s">
        <v>134</v>
      </c>
      <c r="E140" s="223" t="s">
        <v>460</v>
      </c>
      <c r="F140" s="224" t="s">
        <v>461</v>
      </c>
      <c r="G140" s="225" t="s">
        <v>158</v>
      </c>
      <c r="H140" s="226">
        <v>383.74000000000001</v>
      </c>
      <c r="I140" s="227"/>
      <c r="J140" s="228">
        <f>ROUND(I140*H140,2)</f>
        <v>0</v>
      </c>
      <c r="K140" s="224" t="s">
        <v>138</v>
      </c>
      <c r="L140" s="46"/>
      <c r="M140" s="229" t="s">
        <v>30</v>
      </c>
      <c r="N140" s="230" t="s">
        <v>47</v>
      </c>
      <c r="O140" s="86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3" t="s">
        <v>139</v>
      </c>
      <c r="AT140" s="233" t="s">
        <v>134</v>
      </c>
      <c r="AU140" s="233" t="s">
        <v>87</v>
      </c>
      <c r="AY140" s="18" t="s">
        <v>132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84</v>
      </c>
      <c r="BK140" s="234">
        <f>ROUND(I140*H140,2)</f>
        <v>0</v>
      </c>
      <c r="BL140" s="18" t="s">
        <v>139</v>
      </c>
      <c r="BM140" s="233" t="s">
        <v>462</v>
      </c>
    </row>
    <row r="141" s="13" customFormat="1">
      <c r="A141" s="13"/>
      <c r="B141" s="235"/>
      <c r="C141" s="236"/>
      <c r="D141" s="237" t="s">
        <v>141</v>
      </c>
      <c r="E141" s="238" t="s">
        <v>30</v>
      </c>
      <c r="F141" s="239" t="s">
        <v>463</v>
      </c>
      <c r="G141" s="236"/>
      <c r="H141" s="240">
        <v>383.74000000000001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141</v>
      </c>
      <c r="AU141" s="246" t="s">
        <v>87</v>
      </c>
      <c r="AV141" s="13" t="s">
        <v>87</v>
      </c>
      <c r="AW141" s="13" t="s">
        <v>37</v>
      </c>
      <c r="AX141" s="13" t="s">
        <v>76</v>
      </c>
      <c r="AY141" s="246" t="s">
        <v>132</v>
      </c>
    </row>
    <row r="142" s="14" customFormat="1">
      <c r="A142" s="14"/>
      <c r="B142" s="247"/>
      <c r="C142" s="248"/>
      <c r="D142" s="237" t="s">
        <v>141</v>
      </c>
      <c r="E142" s="249" t="s">
        <v>30</v>
      </c>
      <c r="F142" s="250" t="s">
        <v>143</v>
      </c>
      <c r="G142" s="248"/>
      <c r="H142" s="251">
        <v>383.74000000000001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141</v>
      </c>
      <c r="AU142" s="257" t="s">
        <v>87</v>
      </c>
      <c r="AV142" s="14" t="s">
        <v>139</v>
      </c>
      <c r="AW142" s="14" t="s">
        <v>37</v>
      </c>
      <c r="AX142" s="14" t="s">
        <v>84</v>
      </c>
      <c r="AY142" s="257" t="s">
        <v>132</v>
      </c>
    </row>
    <row r="143" s="2" customFormat="1" ht="21.75" customHeight="1">
      <c r="A143" s="40"/>
      <c r="B143" s="41"/>
      <c r="C143" s="222" t="s">
        <v>191</v>
      </c>
      <c r="D143" s="222" t="s">
        <v>134</v>
      </c>
      <c r="E143" s="223" t="s">
        <v>174</v>
      </c>
      <c r="F143" s="224" t="s">
        <v>175</v>
      </c>
      <c r="G143" s="225" t="s">
        <v>158</v>
      </c>
      <c r="H143" s="226">
        <v>750.471</v>
      </c>
      <c r="I143" s="227"/>
      <c r="J143" s="228">
        <f>ROUND(I143*H143,2)</f>
        <v>0</v>
      </c>
      <c r="K143" s="224" t="s">
        <v>138</v>
      </c>
      <c r="L143" s="46"/>
      <c r="M143" s="229" t="s">
        <v>30</v>
      </c>
      <c r="N143" s="230" t="s">
        <v>47</v>
      </c>
      <c r="O143" s="86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139</v>
      </c>
      <c r="AT143" s="233" t="s">
        <v>134</v>
      </c>
      <c r="AU143" s="233" t="s">
        <v>87</v>
      </c>
      <c r="AY143" s="18" t="s">
        <v>132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84</v>
      </c>
      <c r="BK143" s="234">
        <f>ROUND(I143*H143,2)</f>
        <v>0</v>
      </c>
      <c r="BL143" s="18" t="s">
        <v>139</v>
      </c>
      <c r="BM143" s="233" t="s">
        <v>464</v>
      </c>
    </row>
    <row r="144" s="15" customFormat="1">
      <c r="A144" s="15"/>
      <c r="B144" s="258"/>
      <c r="C144" s="259"/>
      <c r="D144" s="237" t="s">
        <v>141</v>
      </c>
      <c r="E144" s="260" t="s">
        <v>30</v>
      </c>
      <c r="F144" s="261" t="s">
        <v>177</v>
      </c>
      <c r="G144" s="259"/>
      <c r="H144" s="260" t="s">
        <v>30</v>
      </c>
      <c r="I144" s="262"/>
      <c r="J144" s="259"/>
      <c r="K144" s="259"/>
      <c r="L144" s="263"/>
      <c r="M144" s="264"/>
      <c r="N144" s="265"/>
      <c r="O144" s="265"/>
      <c r="P144" s="265"/>
      <c r="Q144" s="265"/>
      <c r="R144" s="265"/>
      <c r="S144" s="265"/>
      <c r="T144" s="26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7" t="s">
        <v>141</v>
      </c>
      <c r="AU144" s="267" t="s">
        <v>87</v>
      </c>
      <c r="AV144" s="15" t="s">
        <v>84</v>
      </c>
      <c r="AW144" s="15" t="s">
        <v>37</v>
      </c>
      <c r="AX144" s="15" t="s">
        <v>76</v>
      </c>
      <c r="AY144" s="267" t="s">
        <v>132</v>
      </c>
    </row>
    <row r="145" s="13" customFormat="1">
      <c r="A145" s="13"/>
      <c r="B145" s="235"/>
      <c r="C145" s="236"/>
      <c r="D145" s="237" t="s">
        <v>141</v>
      </c>
      <c r="E145" s="238" t="s">
        <v>30</v>
      </c>
      <c r="F145" s="239" t="s">
        <v>465</v>
      </c>
      <c r="G145" s="236"/>
      <c r="H145" s="240">
        <v>366.73099999999999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141</v>
      </c>
      <c r="AU145" s="246" t="s">
        <v>87</v>
      </c>
      <c r="AV145" s="13" t="s">
        <v>87</v>
      </c>
      <c r="AW145" s="13" t="s">
        <v>37</v>
      </c>
      <c r="AX145" s="13" t="s">
        <v>76</v>
      </c>
      <c r="AY145" s="246" t="s">
        <v>132</v>
      </c>
    </row>
    <row r="146" s="13" customFormat="1">
      <c r="A146" s="13"/>
      <c r="B146" s="235"/>
      <c r="C146" s="236"/>
      <c r="D146" s="237" t="s">
        <v>141</v>
      </c>
      <c r="E146" s="238" t="s">
        <v>30</v>
      </c>
      <c r="F146" s="239" t="s">
        <v>466</v>
      </c>
      <c r="G146" s="236"/>
      <c r="H146" s="240">
        <v>383.74000000000001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141</v>
      </c>
      <c r="AU146" s="246" t="s">
        <v>87</v>
      </c>
      <c r="AV146" s="13" t="s">
        <v>87</v>
      </c>
      <c r="AW146" s="13" t="s">
        <v>37</v>
      </c>
      <c r="AX146" s="13" t="s">
        <v>76</v>
      </c>
      <c r="AY146" s="246" t="s">
        <v>132</v>
      </c>
    </row>
    <row r="147" s="14" customFormat="1">
      <c r="A147" s="14"/>
      <c r="B147" s="247"/>
      <c r="C147" s="248"/>
      <c r="D147" s="237" t="s">
        <v>141</v>
      </c>
      <c r="E147" s="249" t="s">
        <v>30</v>
      </c>
      <c r="F147" s="250" t="s">
        <v>143</v>
      </c>
      <c r="G147" s="248"/>
      <c r="H147" s="251">
        <v>750.471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141</v>
      </c>
      <c r="AU147" s="257" t="s">
        <v>87</v>
      </c>
      <c r="AV147" s="14" t="s">
        <v>139</v>
      </c>
      <c r="AW147" s="14" t="s">
        <v>37</v>
      </c>
      <c r="AX147" s="14" t="s">
        <v>84</v>
      </c>
      <c r="AY147" s="257" t="s">
        <v>132</v>
      </c>
    </row>
    <row r="148" s="2" customFormat="1" ht="21.75" customHeight="1">
      <c r="A148" s="40"/>
      <c r="B148" s="41"/>
      <c r="C148" s="222" t="s">
        <v>198</v>
      </c>
      <c r="D148" s="222" t="s">
        <v>134</v>
      </c>
      <c r="E148" s="223" t="s">
        <v>181</v>
      </c>
      <c r="F148" s="224" t="s">
        <v>182</v>
      </c>
      <c r="G148" s="225" t="s">
        <v>158</v>
      </c>
      <c r="H148" s="226">
        <v>271.21600000000001</v>
      </c>
      <c r="I148" s="227"/>
      <c r="J148" s="228">
        <f>ROUND(I148*H148,2)</f>
        <v>0</v>
      </c>
      <c r="K148" s="224" t="s">
        <v>138</v>
      </c>
      <c r="L148" s="46"/>
      <c r="M148" s="229" t="s">
        <v>30</v>
      </c>
      <c r="N148" s="230" t="s">
        <v>47</v>
      </c>
      <c r="O148" s="86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139</v>
      </c>
      <c r="AT148" s="233" t="s">
        <v>134</v>
      </c>
      <c r="AU148" s="233" t="s">
        <v>87</v>
      </c>
      <c r="AY148" s="18" t="s">
        <v>132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84</v>
      </c>
      <c r="BK148" s="234">
        <f>ROUND(I148*H148,2)</f>
        <v>0</v>
      </c>
      <c r="BL148" s="18" t="s">
        <v>139</v>
      </c>
      <c r="BM148" s="233" t="s">
        <v>467</v>
      </c>
    </row>
    <row r="149" s="15" customFormat="1">
      <c r="A149" s="15"/>
      <c r="B149" s="258"/>
      <c r="C149" s="259"/>
      <c r="D149" s="237" t="s">
        <v>141</v>
      </c>
      <c r="E149" s="260" t="s">
        <v>30</v>
      </c>
      <c r="F149" s="261" t="s">
        <v>431</v>
      </c>
      <c r="G149" s="259"/>
      <c r="H149" s="260" t="s">
        <v>30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141</v>
      </c>
      <c r="AU149" s="267" t="s">
        <v>87</v>
      </c>
      <c r="AV149" s="15" t="s">
        <v>84</v>
      </c>
      <c r="AW149" s="15" t="s">
        <v>37</v>
      </c>
      <c r="AX149" s="15" t="s">
        <v>76</v>
      </c>
      <c r="AY149" s="267" t="s">
        <v>132</v>
      </c>
    </row>
    <row r="150" s="15" customFormat="1">
      <c r="A150" s="15"/>
      <c r="B150" s="258"/>
      <c r="C150" s="259"/>
      <c r="D150" s="237" t="s">
        <v>141</v>
      </c>
      <c r="E150" s="260" t="s">
        <v>30</v>
      </c>
      <c r="F150" s="261" t="s">
        <v>468</v>
      </c>
      <c r="G150" s="259"/>
      <c r="H150" s="260" t="s">
        <v>30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141</v>
      </c>
      <c r="AU150" s="267" t="s">
        <v>87</v>
      </c>
      <c r="AV150" s="15" t="s">
        <v>84</v>
      </c>
      <c r="AW150" s="15" t="s">
        <v>37</v>
      </c>
      <c r="AX150" s="15" t="s">
        <v>76</v>
      </c>
      <c r="AY150" s="267" t="s">
        <v>132</v>
      </c>
    </row>
    <row r="151" s="13" customFormat="1">
      <c r="A151" s="13"/>
      <c r="B151" s="235"/>
      <c r="C151" s="236"/>
      <c r="D151" s="237" t="s">
        <v>141</v>
      </c>
      <c r="E151" s="238" t="s">
        <v>30</v>
      </c>
      <c r="F151" s="239" t="s">
        <v>469</v>
      </c>
      <c r="G151" s="236"/>
      <c r="H151" s="240">
        <v>1.6060000000000001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141</v>
      </c>
      <c r="AU151" s="246" t="s">
        <v>87</v>
      </c>
      <c r="AV151" s="13" t="s">
        <v>87</v>
      </c>
      <c r="AW151" s="13" t="s">
        <v>37</v>
      </c>
      <c r="AX151" s="13" t="s">
        <v>76</v>
      </c>
      <c r="AY151" s="246" t="s">
        <v>132</v>
      </c>
    </row>
    <row r="152" s="13" customFormat="1">
      <c r="A152" s="13"/>
      <c r="B152" s="235"/>
      <c r="C152" s="236"/>
      <c r="D152" s="237" t="s">
        <v>141</v>
      </c>
      <c r="E152" s="238" t="s">
        <v>30</v>
      </c>
      <c r="F152" s="239" t="s">
        <v>470</v>
      </c>
      <c r="G152" s="236"/>
      <c r="H152" s="240">
        <v>1.744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141</v>
      </c>
      <c r="AU152" s="246" t="s">
        <v>87</v>
      </c>
      <c r="AV152" s="13" t="s">
        <v>87</v>
      </c>
      <c r="AW152" s="13" t="s">
        <v>37</v>
      </c>
      <c r="AX152" s="13" t="s">
        <v>76</v>
      </c>
      <c r="AY152" s="246" t="s">
        <v>132</v>
      </c>
    </row>
    <row r="153" s="13" customFormat="1">
      <c r="A153" s="13"/>
      <c r="B153" s="235"/>
      <c r="C153" s="236"/>
      <c r="D153" s="237" t="s">
        <v>141</v>
      </c>
      <c r="E153" s="238" t="s">
        <v>30</v>
      </c>
      <c r="F153" s="239" t="s">
        <v>471</v>
      </c>
      <c r="G153" s="236"/>
      <c r="H153" s="240">
        <v>91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141</v>
      </c>
      <c r="AU153" s="246" t="s">
        <v>87</v>
      </c>
      <c r="AV153" s="13" t="s">
        <v>87</v>
      </c>
      <c r="AW153" s="13" t="s">
        <v>37</v>
      </c>
      <c r="AX153" s="13" t="s">
        <v>76</v>
      </c>
      <c r="AY153" s="246" t="s">
        <v>132</v>
      </c>
    </row>
    <row r="154" s="13" customFormat="1">
      <c r="A154" s="13"/>
      <c r="B154" s="235"/>
      <c r="C154" s="236"/>
      <c r="D154" s="237" t="s">
        <v>141</v>
      </c>
      <c r="E154" s="238" t="s">
        <v>30</v>
      </c>
      <c r="F154" s="239" t="s">
        <v>472</v>
      </c>
      <c r="G154" s="236"/>
      <c r="H154" s="240">
        <v>48.506999999999998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141</v>
      </c>
      <c r="AU154" s="246" t="s">
        <v>87</v>
      </c>
      <c r="AV154" s="13" t="s">
        <v>87</v>
      </c>
      <c r="AW154" s="13" t="s">
        <v>37</v>
      </c>
      <c r="AX154" s="13" t="s">
        <v>76</v>
      </c>
      <c r="AY154" s="246" t="s">
        <v>132</v>
      </c>
    </row>
    <row r="155" s="13" customFormat="1">
      <c r="A155" s="13"/>
      <c r="B155" s="235"/>
      <c r="C155" s="236"/>
      <c r="D155" s="237" t="s">
        <v>141</v>
      </c>
      <c r="E155" s="238" t="s">
        <v>30</v>
      </c>
      <c r="F155" s="239" t="s">
        <v>473</v>
      </c>
      <c r="G155" s="236"/>
      <c r="H155" s="240">
        <v>61.090000000000003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141</v>
      </c>
      <c r="AU155" s="246" t="s">
        <v>87</v>
      </c>
      <c r="AV155" s="13" t="s">
        <v>87</v>
      </c>
      <c r="AW155" s="13" t="s">
        <v>37</v>
      </c>
      <c r="AX155" s="13" t="s">
        <v>76</v>
      </c>
      <c r="AY155" s="246" t="s">
        <v>132</v>
      </c>
    </row>
    <row r="156" s="13" customFormat="1">
      <c r="A156" s="13"/>
      <c r="B156" s="235"/>
      <c r="C156" s="236"/>
      <c r="D156" s="237" t="s">
        <v>141</v>
      </c>
      <c r="E156" s="238" t="s">
        <v>30</v>
      </c>
      <c r="F156" s="239" t="s">
        <v>474</v>
      </c>
      <c r="G156" s="236"/>
      <c r="H156" s="240">
        <v>12.625999999999999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141</v>
      </c>
      <c r="AU156" s="246" t="s">
        <v>87</v>
      </c>
      <c r="AV156" s="13" t="s">
        <v>87</v>
      </c>
      <c r="AW156" s="13" t="s">
        <v>37</v>
      </c>
      <c r="AX156" s="13" t="s">
        <v>76</v>
      </c>
      <c r="AY156" s="246" t="s">
        <v>132</v>
      </c>
    </row>
    <row r="157" s="13" customFormat="1">
      <c r="A157" s="13"/>
      <c r="B157" s="235"/>
      <c r="C157" s="236"/>
      <c r="D157" s="237" t="s">
        <v>141</v>
      </c>
      <c r="E157" s="238" t="s">
        <v>30</v>
      </c>
      <c r="F157" s="239" t="s">
        <v>475</v>
      </c>
      <c r="G157" s="236"/>
      <c r="H157" s="240">
        <v>24.372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141</v>
      </c>
      <c r="AU157" s="246" t="s">
        <v>87</v>
      </c>
      <c r="AV157" s="13" t="s">
        <v>87</v>
      </c>
      <c r="AW157" s="13" t="s">
        <v>37</v>
      </c>
      <c r="AX157" s="13" t="s">
        <v>76</v>
      </c>
      <c r="AY157" s="246" t="s">
        <v>132</v>
      </c>
    </row>
    <row r="158" s="13" customFormat="1">
      <c r="A158" s="13"/>
      <c r="B158" s="235"/>
      <c r="C158" s="236"/>
      <c r="D158" s="237" t="s">
        <v>141</v>
      </c>
      <c r="E158" s="238" t="s">
        <v>30</v>
      </c>
      <c r="F158" s="239" t="s">
        <v>476</v>
      </c>
      <c r="G158" s="236"/>
      <c r="H158" s="240">
        <v>22.643000000000001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141</v>
      </c>
      <c r="AU158" s="246" t="s">
        <v>87</v>
      </c>
      <c r="AV158" s="13" t="s">
        <v>87</v>
      </c>
      <c r="AW158" s="13" t="s">
        <v>37</v>
      </c>
      <c r="AX158" s="13" t="s">
        <v>76</v>
      </c>
      <c r="AY158" s="246" t="s">
        <v>132</v>
      </c>
    </row>
    <row r="159" s="13" customFormat="1">
      <c r="A159" s="13"/>
      <c r="B159" s="235"/>
      <c r="C159" s="236"/>
      <c r="D159" s="237" t="s">
        <v>141</v>
      </c>
      <c r="E159" s="238" t="s">
        <v>30</v>
      </c>
      <c r="F159" s="239" t="s">
        <v>477</v>
      </c>
      <c r="G159" s="236"/>
      <c r="H159" s="240">
        <v>7.6280000000000001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141</v>
      </c>
      <c r="AU159" s="246" t="s">
        <v>87</v>
      </c>
      <c r="AV159" s="13" t="s">
        <v>87</v>
      </c>
      <c r="AW159" s="13" t="s">
        <v>37</v>
      </c>
      <c r="AX159" s="13" t="s">
        <v>76</v>
      </c>
      <c r="AY159" s="246" t="s">
        <v>132</v>
      </c>
    </row>
    <row r="160" s="14" customFormat="1">
      <c r="A160" s="14"/>
      <c r="B160" s="247"/>
      <c r="C160" s="248"/>
      <c r="D160" s="237" t="s">
        <v>141</v>
      </c>
      <c r="E160" s="249" t="s">
        <v>30</v>
      </c>
      <c r="F160" s="250" t="s">
        <v>143</v>
      </c>
      <c r="G160" s="248"/>
      <c r="H160" s="251">
        <v>271.21599999999995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141</v>
      </c>
      <c r="AU160" s="257" t="s">
        <v>87</v>
      </c>
      <c r="AV160" s="14" t="s">
        <v>139</v>
      </c>
      <c r="AW160" s="14" t="s">
        <v>37</v>
      </c>
      <c r="AX160" s="14" t="s">
        <v>84</v>
      </c>
      <c r="AY160" s="257" t="s">
        <v>132</v>
      </c>
    </row>
    <row r="161" s="2" customFormat="1" ht="16.5" customHeight="1">
      <c r="A161" s="40"/>
      <c r="B161" s="41"/>
      <c r="C161" s="222" t="s">
        <v>204</v>
      </c>
      <c r="D161" s="222" t="s">
        <v>134</v>
      </c>
      <c r="E161" s="223" t="s">
        <v>478</v>
      </c>
      <c r="F161" s="224" t="s">
        <v>479</v>
      </c>
      <c r="G161" s="225" t="s">
        <v>152</v>
      </c>
      <c r="H161" s="226">
        <v>345.618</v>
      </c>
      <c r="I161" s="227"/>
      <c r="J161" s="228">
        <f>ROUND(I161*H161,2)</f>
        <v>0</v>
      </c>
      <c r="K161" s="224" t="s">
        <v>138</v>
      </c>
      <c r="L161" s="46"/>
      <c r="M161" s="229" t="s">
        <v>30</v>
      </c>
      <c r="N161" s="230" t="s">
        <v>47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139</v>
      </c>
      <c r="AT161" s="233" t="s">
        <v>134</v>
      </c>
      <c r="AU161" s="233" t="s">
        <v>87</v>
      </c>
      <c r="AY161" s="18" t="s">
        <v>132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84</v>
      </c>
      <c r="BK161" s="234">
        <f>ROUND(I161*H161,2)</f>
        <v>0</v>
      </c>
      <c r="BL161" s="18" t="s">
        <v>139</v>
      </c>
      <c r="BM161" s="233" t="s">
        <v>480</v>
      </c>
    </row>
    <row r="162" s="15" customFormat="1">
      <c r="A162" s="15"/>
      <c r="B162" s="258"/>
      <c r="C162" s="259"/>
      <c r="D162" s="237" t="s">
        <v>141</v>
      </c>
      <c r="E162" s="260" t="s">
        <v>30</v>
      </c>
      <c r="F162" s="261" t="s">
        <v>431</v>
      </c>
      <c r="G162" s="259"/>
      <c r="H162" s="260" t="s">
        <v>30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141</v>
      </c>
      <c r="AU162" s="267" t="s">
        <v>87</v>
      </c>
      <c r="AV162" s="15" t="s">
        <v>84</v>
      </c>
      <c r="AW162" s="15" t="s">
        <v>37</v>
      </c>
      <c r="AX162" s="15" t="s">
        <v>76</v>
      </c>
      <c r="AY162" s="267" t="s">
        <v>132</v>
      </c>
    </row>
    <row r="163" s="13" customFormat="1">
      <c r="A163" s="13"/>
      <c r="B163" s="235"/>
      <c r="C163" s="236"/>
      <c r="D163" s="237" t="s">
        <v>141</v>
      </c>
      <c r="E163" s="238" t="s">
        <v>30</v>
      </c>
      <c r="F163" s="239" t="s">
        <v>481</v>
      </c>
      <c r="G163" s="236"/>
      <c r="H163" s="240">
        <v>345.618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141</v>
      </c>
      <c r="AU163" s="246" t="s">
        <v>87</v>
      </c>
      <c r="AV163" s="13" t="s">
        <v>87</v>
      </c>
      <c r="AW163" s="13" t="s">
        <v>37</v>
      </c>
      <c r="AX163" s="13" t="s">
        <v>76</v>
      </c>
      <c r="AY163" s="246" t="s">
        <v>132</v>
      </c>
    </row>
    <row r="164" s="14" customFormat="1">
      <c r="A164" s="14"/>
      <c r="B164" s="247"/>
      <c r="C164" s="248"/>
      <c r="D164" s="237" t="s">
        <v>141</v>
      </c>
      <c r="E164" s="249" t="s">
        <v>30</v>
      </c>
      <c r="F164" s="250" t="s">
        <v>143</v>
      </c>
      <c r="G164" s="248"/>
      <c r="H164" s="251">
        <v>345.618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141</v>
      </c>
      <c r="AU164" s="257" t="s">
        <v>87</v>
      </c>
      <c r="AV164" s="14" t="s">
        <v>139</v>
      </c>
      <c r="AW164" s="14" t="s">
        <v>37</v>
      </c>
      <c r="AX164" s="14" t="s">
        <v>84</v>
      </c>
      <c r="AY164" s="257" t="s">
        <v>132</v>
      </c>
    </row>
    <row r="165" s="2" customFormat="1" ht="21.75" customHeight="1">
      <c r="A165" s="40"/>
      <c r="B165" s="41"/>
      <c r="C165" s="222" t="s">
        <v>209</v>
      </c>
      <c r="D165" s="222" t="s">
        <v>134</v>
      </c>
      <c r="E165" s="223" t="s">
        <v>482</v>
      </c>
      <c r="F165" s="224" t="s">
        <v>483</v>
      </c>
      <c r="G165" s="225" t="s">
        <v>152</v>
      </c>
      <c r="H165" s="226">
        <v>345.618</v>
      </c>
      <c r="I165" s="227"/>
      <c r="J165" s="228">
        <f>ROUND(I165*H165,2)</f>
        <v>0</v>
      </c>
      <c r="K165" s="224" t="s">
        <v>138</v>
      </c>
      <c r="L165" s="46"/>
      <c r="M165" s="229" t="s">
        <v>30</v>
      </c>
      <c r="N165" s="230" t="s">
        <v>47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139</v>
      </c>
      <c r="AT165" s="233" t="s">
        <v>134</v>
      </c>
      <c r="AU165" s="233" t="s">
        <v>87</v>
      </c>
      <c r="AY165" s="18" t="s">
        <v>132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84</v>
      </c>
      <c r="BK165" s="234">
        <f>ROUND(I165*H165,2)</f>
        <v>0</v>
      </c>
      <c r="BL165" s="18" t="s">
        <v>139</v>
      </c>
      <c r="BM165" s="233" t="s">
        <v>484</v>
      </c>
    </row>
    <row r="166" s="15" customFormat="1">
      <c r="A166" s="15"/>
      <c r="B166" s="258"/>
      <c r="C166" s="259"/>
      <c r="D166" s="237" t="s">
        <v>141</v>
      </c>
      <c r="E166" s="260" t="s">
        <v>30</v>
      </c>
      <c r="F166" s="261" t="s">
        <v>431</v>
      </c>
      <c r="G166" s="259"/>
      <c r="H166" s="260" t="s">
        <v>30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141</v>
      </c>
      <c r="AU166" s="267" t="s">
        <v>87</v>
      </c>
      <c r="AV166" s="15" t="s">
        <v>84</v>
      </c>
      <c r="AW166" s="15" t="s">
        <v>37</v>
      </c>
      <c r="AX166" s="15" t="s">
        <v>76</v>
      </c>
      <c r="AY166" s="267" t="s">
        <v>132</v>
      </c>
    </row>
    <row r="167" s="15" customFormat="1">
      <c r="A167" s="15"/>
      <c r="B167" s="258"/>
      <c r="C167" s="259"/>
      <c r="D167" s="237" t="s">
        <v>141</v>
      </c>
      <c r="E167" s="260" t="s">
        <v>30</v>
      </c>
      <c r="F167" s="261" t="s">
        <v>485</v>
      </c>
      <c r="G167" s="259"/>
      <c r="H167" s="260" t="s">
        <v>30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141</v>
      </c>
      <c r="AU167" s="267" t="s">
        <v>87</v>
      </c>
      <c r="AV167" s="15" t="s">
        <v>84</v>
      </c>
      <c r="AW167" s="15" t="s">
        <v>37</v>
      </c>
      <c r="AX167" s="15" t="s">
        <v>76</v>
      </c>
      <c r="AY167" s="267" t="s">
        <v>132</v>
      </c>
    </row>
    <row r="168" s="13" customFormat="1">
      <c r="A168" s="13"/>
      <c r="B168" s="235"/>
      <c r="C168" s="236"/>
      <c r="D168" s="237" t="s">
        <v>141</v>
      </c>
      <c r="E168" s="238" t="s">
        <v>30</v>
      </c>
      <c r="F168" s="239" t="s">
        <v>486</v>
      </c>
      <c r="G168" s="236"/>
      <c r="H168" s="240">
        <v>108.3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141</v>
      </c>
      <c r="AU168" s="246" t="s">
        <v>87</v>
      </c>
      <c r="AV168" s="13" t="s">
        <v>87</v>
      </c>
      <c r="AW168" s="13" t="s">
        <v>37</v>
      </c>
      <c r="AX168" s="13" t="s">
        <v>76</v>
      </c>
      <c r="AY168" s="246" t="s">
        <v>132</v>
      </c>
    </row>
    <row r="169" s="13" customFormat="1">
      <c r="A169" s="13"/>
      <c r="B169" s="235"/>
      <c r="C169" s="236"/>
      <c r="D169" s="237" t="s">
        <v>141</v>
      </c>
      <c r="E169" s="238" t="s">
        <v>30</v>
      </c>
      <c r="F169" s="239" t="s">
        <v>487</v>
      </c>
      <c r="G169" s="236"/>
      <c r="H169" s="240">
        <v>71.986999999999995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141</v>
      </c>
      <c r="AU169" s="246" t="s">
        <v>87</v>
      </c>
      <c r="AV169" s="13" t="s">
        <v>87</v>
      </c>
      <c r="AW169" s="13" t="s">
        <v>37</v>
      </c>
      <c r="AX169" s="13" t="s">
        <v>76</v>
      </c>
      <c r="AY169" s="246" t="s">
        <v>132</v>
      </c>
    </row>
    <row r="170" s="13" customFormat="1">
      <c r="A170" s="13"/>
      <c r="B170" s="235"/>
      <c r="C170" s="236"/>
      <c r="D170" s="237" t="s">
        <v>141</v>
      </c>
      <c r="E170" s="238" t="s">
        <v>30</v>
      </c>
      <c r="F170" s="239" t="s">
        <v>488</v>
      </c>
      <c r="G170" s="236"/>
      <c r="H170" s="240">
        <v>143.934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141</v>
      </c>
      <c r="AU170" s="246" t="s">
        <v>87</v>
      </c>
      <c r="AV170" s="13" t="s">
        <v>87</v>
      </c>
      <c r="AW170" s="13" t="s">
        <v>37</v>
      </c>
      <c r="AX170" s="13" t="s">
        <v>76</v>
      </c>
      <c r="AY170" s="246" t="s">
        <v>132</v>
      </c>
    </row>
    <row r="171" s="13" customFormat="1">
      <c r="A171" s="13"/>
      <c r="B171" s="235"/>
      <c r="C171" s="236"/>
      <c r="D171" s="237" t="s">
        <v>141</v>
      </c>
      <c r="E171" s="238" t="s">
        <v>30</v>
      </c>
      <c r="F171" s="239" t="s">
        <v>489</v>
      </c>
      <c r="G171" s="236"/>
      <c r="H171" s="240">
        <v>21.396999999999998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141</v>
      </c>
      <c r="AU171" s="246" t="s">
        <v>87</v>
      </c>
      <c r="AV171" s="13" t="s">
        <v>87</v>
      </c>
      <c r="AW171" s="13" t="s">
        <v>37</v>
      </c>
      <c r="AX171" s="13" t="s">
        <v>76</v>
      </c>
      <c r="AY171" s="246" t="s">
        <v>132</v>
      </c>
    </row>
    <row r="172" s="14" customFormat="1">
      <c r="A172" s="14"/>
      <c r="B172" s="247"/>
      <c r="C172" s="248"/>
      <c r="D172" s="237" t="s">
        <v>141</v>
      </c>
      <c r="E172" s="249" t="s">
        <v>30</v>
      </c>
      <c r="F172" s="250" t="s">
        <v>143</v>
      </c>
      <c r="G172" s="248"/>
      <c r="H172" s="251">
        <v>345.618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141</v>
      </c>
      <c r="AU172" s="257" t="s">
        <v>87</v>
      </c>
      <c r="AV172" s="14" t="s">
        <v>139</v>
      </c>
      <c r="AW172" s="14" t="s">
        <v>37</v>
      </c>
      <c r="AX172" s="14" t="s">
        <v>84</v>
      </c>
      <c r="AY172" s="257" t="s">
        <v>132</v>
      </c>
    </row>
    <row r="173" s="2" customFormat="1" ht="21.75" customHeight="1">
      <c r="A173" s="40"/>
      <c r="B173" s="41"/>
      <c r="C173" s="222" t="s">
        <v>214</v>
      </c>
      <c r="D173" s="222" t="s">
        <v>134</v>
      </c>
      <c r="E173" s="223" t="s">
        <v>490</v>
      </c>
      <c r="F173" s="224" t="s">
        <v>491</v>
      </c>
      <c r="G173" s="225" t="s">
        <v>152</v>
      </c>
      <c r="H173" s="226">
        <v>345.618</v>
      </c>
      <c r="I173" s="227"/>
      <c r="J173" s="228">
        <f>ROUND(I173*H173,2)</f>
        <v>0</v>
      </c>
      <c r="K173" s="224" t="s">
        <v>138</v>
      </c>
      <c r="L173" s="46"/>
      <c r="M173" s="229" t="s">
        <v>30</v>
      </c>
      <c r="N173" s="230" t="s">
        <v>47</v>
      </c>
      <c r="O173" s="86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139</v>
      </c>
      <c r="AT173" s="233" t="s">
        <v>134</v>
      </c>
      <c r="AU173" s="233" t="s">
        <v>87</v>
      </c>
      <c r="AY173" s="18" t="s">
        <v>132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84</v>
      </c>
      <c r="BK173" s="234">
        <f>ROUND(I173*H173,2)</f>
        <v>0</v>
      </c>
      <c r="BL173" s="18" t="s">
        <v>139</v>
      </c>
      <c r="BM173" s="233" t="s">
        <v>492</v>
      </c>
    </row>
    <row r="174" s="15" customFormat="1">
      <c r="A174" s="15"/>
      <c r="B174" s="258"/>
      <c r="C174" s="259"/>
      <c r="D174" s="237" t="s">
        <v>141</v>
      </c>
      <c r="E174" s="260" t="s">
        <v>30</v>
      </c>
      <c r="F174" s="261" t="s">
        <v>431</v>
      </c>
      <c r="G174" s="259"/>
      <c r="H174" s="260" t="s">
        <v>30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141</v>
      </c>
      <c r="AU174" s="267" t="s">
        <v>87</v>
      </c>
      <c r="AV174" s="15" t="s">
        <v>84</v>
      </c>
      <c r="AW174" s="15" t="s">
        <v>37</v>
      </c>
      <c r="AX174" s="15" t="s">
        <v>76</v>
      </c>
      <c r="AY174" s="267" t="s">
        <v>132</v>
      </c>
    </row>
    <row r="175" s="13" customFormat="1">
      <c r="A175" s="13"/>
      <c r="B175" s="235"/>
      <c r="C175" s="236"/>
      <c r="D175" s="237" t="s">
        <v>141</v>
      </c>
      <c r="E175" s="238" t="s">
        <v>30</v>
      </c>
      <c r="F175" s="239" t="s">
        <v>481</v>
      </c>
      <c r="G175" s="236"/>
      <c r="H175" s="240">
        <v>345.618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141</v>
      </c>
      <c r="AU175" s="246" t="s">
        <v>87</v>
      </c>
      <c r="AV175" s="13" t="s">
        <v>87</v>
      </c>
      <c r="AW175" s="13" t="s">
        <v>37</v>
      </c>
      <c r="AX175" s="13" t="s">
        <v>76</v>
      </c>
      <c r="AY175" s="246" t="s">
        <v>132</v>
      </c>
    </row>
    <row r="176" s="14" customFormat="1">
      <c r="A176" s="14"/>
      <c r="B176" s="247"/>
      <c r="C176" s="248"/>
      <c r="D176" s="237" t="s">
        <v>141</v>
      </c>
      <c r="E176" s="249" t="s">
        <v>30</v>
      </c>
      <c r="F176" s="250" t="s">
        <v>143</v>
      </c>
      <c r="G176" s="248"/>
      <c r="H176" s="251">
        <v>345.618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141</v>
      </c>
      <c r="AU176" s="257" t="s">
        <v>87</v>
      </c>
      <c r="AV176" s="14" t="s">
        <v>139</v>
      </c>
      <c r="AW176" s="14" t="s">
        <v>37</v>
      </c>
      <c r="AX176" s="14" t="s">
        <v>84</v>
      </c>
      <c r="AY176" s="257" t="s">
        <v>132</v>
      </c>
    </row>
    <row r="177" s="2" customFormat="1" ht="21.75" customHeight="1">
      <c r="A177" s="40"/>
      <c r="B177" s="41"/>
      <c r="C177" s="222" t="s">
        <v>8</v>
      </c>
      <c r="D177" s="222" t="s">
        <v>134</v>
      </c>
      <c r="E177" s="223" t="s">
        <v>493</v>
      </c>
      <c r="F177" s="224" t="s">
        <v>494</v>
      </c>
      <c r="G177" s="225" t="s">
        <v>152</v>
      </c>
      <c r="H177" s="226">
        <v>779.62199999999996</v>
      </c>
      <c r="I177" s="227"/>
      <c r="J177" s="228">
        <f>ROUND(I177*H177,2)</f>
        <v>0</v>
      </c>
      <c r="K177" s="224" t="s">
        <v>138</v>
      </c>
      <c r="L177" s="46"/>
      <c r="M177" s="229" t="s">
        <v>30</v>
      </c>
      <c r="N177" s="230" t="s">
        <v>47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139</v>
      </c>
      <c r="AT177" s="233" t="s">
        <v>134</v>
      </c>
      <c r="AU177" s="233" t="s">
        <v>87</v>
      </c>
      <c r="AY177" s="18" t="s">
        <v>132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84</v>
      </c>
      <c r="BK177" s="234">
        <f>ROUND(I177*H177,2)</f>
        <v>0</v>
      </c>
      <c r="BL177" s="18" t="s">
        <v>139</v>
      </c>
      <c r="BM177" s="233" t="s">
        <v>495</v>
      </c>
    </row>
    <row r="178" s="15" customFormat="1">
      <c r="A178" s="15"/>
      <c r="B178" s="258"/>
      <c r="C178" s="259"/>
      <c r="D178" s="237" t="s">
        <v>141</v>
      </c>
      <c r="E178" s="260" t="s">
        <v>30</v>
      </c>
      <c r="F178" s="261" t="s">
        <v>431</v>
      </c>
      <c r="G178" s="259"/>
      <c r="H178" s="260" t="s">
        <v>30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141</v>
      </c>
      <c r="AU178" s="267" t="s">
        <v>87</v>
      </c>
      <c r="AV178" s="15" t="s">
        <v>84</v>
      </c>
      <c r="AW178" s="15" t="s">
        <v>37</v>
      </c>
      <c r="AX178" s="15" t="s">
        <v>76</v>
      </c>
      <c r="AY178" s="267" t="s">
        <v>132</v>
      </c>
    </row>
    <row r="179" s="13" customFormat="1">
      <c r="A179" s="13"/>
      <c r="B179" s="235"/>
      <c r="C179" s="236"/>
      <c r="D179" s="237" t="s">
        <v>141</v>
      </c>
      <c r="E179" s="238" t="s">
        <v>30</v>
      </c>
      <c r="F179" s="239" t="s">
        <v>496</v>
      </c>
      <c r="G179" s="236"/>
      <c r="H179" s="240">
        <v>779.62199999999996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141</v>
      </c>
      <c r="AU179" s="246" t="s">
        <v>87</v>
      </c>
      <c r="AV179" s="13" t="s">
        <v>87</v>
      </c>
      <c r="AW179" s="13" t="s">
        <v>37</v>
      </c>
      <c r="AX179" s="13" t="s">
        <v>76</v>
      </c>
      <c r="AY179" s="246" t="s">
        <v>132</v>
      </c>
    </row>
    <row r="180" s="14" customFormat="1">
      <c r="A180" s="14"/>
      <c r="B180" s="247"/>
      <c r="C180" s="248"/>
      <c r="D180" s="237" t="s">
        <v>141</v>
      </c>
      <c r="E180" s="249" t="s">
        <v>30</v>
      </c>
      <c r="F180" s="250" t="s">
        <v>143</v>
      </c>
      <c r="G180" s="248"/>
      <c r="H180" s="251">
        <v>779.62199999999996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141</v>
      </c>
      <c r="AU180" s="257" t="s">
        <v>87</v>
      </c>
      <c r="AV180" s="14" t="s">
        <v>139</v>
      </c>
      <c r="AW180" s="14" t="s">
        <v>37</v>
      </c>
      <c r="AX180" s="14" t="s">
        <v>84</v>
      </c>
      <c r="AY180" s="257" t="s">
        <v>132</v>
      </c>
    </row>
    <row r="181" s="2" customFormat="1" ht="16.5" customHeight="1">
      <c r="A181" s="40"/>
      <c r="B181" s="41"/>
      <c r="C181" s="268" t="s">
        <v>225</v>
      </c>
      <c r="D181" s="268" t="s">
        <v>199</v>
      </c>
      <c r="E181" s="269" t="s">
        <v>497</v>
      </c>
      <c r="F181" s="270" t="s">
        <v>498</v>
      </c>
      <c r="G181" s="271" t="s">
        <v>499</v>
      </c>
      <c r="H181" s="272">
        <v>16.878</v>
      </c>
      <c r="I181" s="273"/>
      <c r="J181" s="274">
        <f>ROUND(I181*H181,2)</f>
        <v>0</v>
      </c>
      <c r="K181" s="270" t="s">
        <v>138</v>
      </c>
      <c r="L181" s="275"/>
      <c r="M181" s="276" t="s">
        <v>30</v>
      </c>
      <c r="N181" s="277" t="s">
        <v>47</v>
      </c>
      <c r="O181" s="86"/>
      <c r="P181" s="231">
        <f>O181*H181</f>
        <v>0</v>
      </c>
      <c r="Q181" s="231">
        <v>0.001</v>
      </c>
      <c r="R181" s="231">
        <f>Q181*H181</f>
        <v>0.016878000000000001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180</v>
      </c>
      <c r="AT181" s="233" t="s">
        <v>199</v>
      </c>
      <c r="AU181" s="233" t="s">
        <v>87</v>
      </c>
      <c r="AY181" s="18" t="s">
        <v>132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84</v>
      </c>
      <c r="BK181" s="234">
        <f>ROUND(I181*H181,2)</f>
        <v>0</v>
      </c>
      <c r="BL181" s="18" t="s">
        <v>139</v>
      </c>
      <c r="BM181" s="233" t="s">
        <v>500</v>
      </c>
    </row>
    <row r="182" s="15" customFormat="1">
      <c r="A182" s="15"/>
      <c r="B182" s="258"/>
      <c r="C182" s="259"/>
      <c r="D182" s="237" t="s">
        <v>141</v>
      </c>
      <c r="E182" s="260" t="s">
        <v>30</v>
      </c>
      <c r="F182" s="261" t="s">
        <v>501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141</v>
      </c>
      <c r="AU182" s="267" t="s">
        <v>87</v>
      </c>
      <c r="AV182" s="15" t="s">
        <v>84</v>
      </c>
      <c r="AW182" s="15" t="s">
        <v>37</v>
      </c>
      <c r="AX182" s="15" t="s">
        <v>76</v>
      </c>
      <c r="AY182" s="267" t="s">
        <v>132</v>
      </c>
    </row>
    <row r="183" s="13" customFormat="1">
      <c r="A183" s="13"/>
      <c r="B183" s="235"/>
      <c r="C183" s="236"/>
      <c r="D183" s="237" t="s">
        <v>141</v>
      </c>
      <c r="E183" s="238" t="s">
        <v>30</v>
      </c>
      <c r="F183" s="239" t="s">
        <v>502</v>
      </c>
      <c r="G183" s="236"/>
      <c r="H183" s="240">
        <v>5.1840000000000002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141</v>
      </c>
      <c r="AU183" s="246" t="s">
        <v>87</v>
      </c>
      <c r="AV183" s="13" t="s">
        <v>87</v>
      </c>
      <c r="AW183" s="13" t="s">
        <v>37</v>
      </c>
      <c r="AX183" s="13" t="s">
        <v>76</v>
      </c>
      <c r="AY183" s="246" t="s">
        <v>132</v>
      </c>
    </row>
    <row r="184" s="13" customFormat="1">
      <c r="A184" s="13"/>
      <c r="B184" s="235"/>
      <c r="C184" s="236"/>
      <c r="D184" s="237" t="s">
        <v>141</v>
      </c>
      <c r="E184" s="238" t="s">
        <v>30</v>
      </c>
      <c r="F184" s="239" t="s">
        <v>503</v>
      </c>
      <c r="G184" s="236"/>
      <c r="H184" s="240">
        <v>11.694000000000001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141</v>
      </c>
      <c r="AU184" s="246" t="s">
        <v>87</v>
      </c>
      <c r="AV184" s="13" t="s">
        <v>87</v>
      </c>
      <c r="AW184" s="13" t="s">
        <v>37</v>
      </c>
      <c r="AX184" s="13" t="s">
        <v>76</v>
      </c>
      <c r="AY184" s="246" t="s">
        <v>132</v>
      </c>
    </row>
    <row r="185" s="14" customFormat="1">
      <c r="A185" s="14"/>
      <c r="B185" s="247"/>
      <c r="C185" s="248"/>
      <c r="D185" s="237" t="s">
        <v>141</v>
      </c>
      <c r="E185" s="249" t="s">
        <v>30</v>
      </c>
      <c r="F185" s="250" t="s">
        <v>143</v>
      </c>
      <c r="G185" s="248"/>
      <c r="H185" s="251">
        <v>16.878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141</v>
      </c>
      <c r="AU185" s="257" t="s">
        <v>87</v>
      </c>
      <c r="AV185" s="14" t="s">
        <v>139</v>
      </c>
      <c r="AW185" s="14" t="s">
        <v>37</v>
      </c>
      <c r="AX185" s="14" t="s">
        <v>84</v>
      </c>
      <c r="AY185" s="257" t="s">
        <v>132</v>
      </c>
    </row>
    <row r="186" s="2" customFormat="1" ht="21.75" customHeight="1">
      <c r="A186" s="40"/>
      <c r="B186" s="41"/>
      <c r="C186" s="222" t="s">
        <v>235</v>
      </c>
      <c r="D186" s="222" t="s">
        <v>134</v>
      </c>
      <c r="E186" s="223" t="s">
        <v>504</v>
      </c>
      <c r="F186" s="224" t="s">
        <v>505</v>
      </c>
      <c r="G186" s="225" t="s">
        <v>152</v>
      </c>
      <c r="H186" s="226">
        <v>779.62199999999996</v>
      </c>
      <c r="I186" s="227"/>
      <c r="J186" s="228">
        <f>ROUND(I186*H186,2)</f>
        <v>0</v>
      </c>
      <c r="K186" s="224" t="s">
        <v>138</v>
      </c>
      <c r="L186" s="46"/>
      <c r="M186" s="229" t="s">
        <v>30</v>
      </c>
      <c r="N186" s="230" t="s">
        <v>47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139</v>
      </c>
      <c r="AT186" s="233" t="s">
        <v>134</v>
      </c>
      <c r="AU186" s="233" t="s">
        <v>87</v>
      </c>
      <c r="AY186" s="18" t="s">
        <v>132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139</v>
      </c>
      <c r="BM186" s="233" t="s">
        <v>506</v>
      </c>
    </row>
    <row r="187" s="15" customFormat="1">
      <c r="A187" s="15"/>
      <c r="B187" s="258"/>
      <c r="C187" s="259"/>
      <c r="D187" s="237" t="s">
        <v>141</v>
      </c>
      <c r="E187" s="260" t="s">
        <v>30</v>
      </c>
      <c r="F187" s="261" t="s">
        <v>431</v>
      </c>
      <c r="G187" s="259"/>
      <c r="H187" s="260" t="s">
        <v>30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141</v>
      </c>
      <c r="AU187" s="267" t="s">
        <v>87</v>
      </c>
      <c r="AV187" s="15" t="s">
        <v>84</v>
      </c>
      <c r="AW187" s="15" t="s">
        <v>37</v>
      </c>
      <c r="AX187" s="15" t="s">
        <v>76</v>
      </c>
      <c r="AY187" s="267" t="s">
        <v>132</v>
      </c>
    </row>
    <row r="188" s="13" customFormat="1">
      <c r="A188" s="13"/>
      <c r="B188" s="235"/>
      <c r="C188" s="236"/>
      <c r="D188" s="237" t="s">
        <v>141</v>
      </c>
      <c r="E188" s="238" t="s">
        <v>30</v>
      </c>
      <c r="F188" s="239" t="s">
        <v>496</v>
      </c>
      <c r="G188" s="236"/>
      <c r="H188" s="240">
        <v>779.62199999999996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141</v>
      </c>
      <c r="AU188" s="246" t="s">
        <v>87</v>
      </c>
      <c r="AV188" s="13" t="s">
        <v>87</v>
      </c>
      <c r="AW188" s="13" t="s">
        <v>37</v>
      </c>
      <c r="AX188" s="13" t="s">
        <v>76</v>
      </c>
      <c r="AY188" s="246" t="s">
        <v>132</v>
      </c>
    </row>
    <row r="189" s="14" customFormat="1">
      <c r="A189" s="14"/>
      <c r="B189" s="247"/>
      <c r="C189" s="248"/>
      <c r="D189" s="237" t="s">
        <v>141</v>
      </c>
      <c r="E189" s="249" t="s">
        <v>30</v>
      </c>
      <c r="F189" s="250" t="s">
        <v>143</v>
      </c>
      <c r="G189" s="248"/>
      <c r="H189" s="251">
        <v>779.62199999999996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141</v>
      </c>
      <c r="AU189" s="257" t="s">
        <v>87</v>
      </c>
      <c r="AV189" s="14" t="s">
        <v>139</v>
      </c>
      <c r="AW189" s="14" t="s">
        <v>37</v>
      </c>
      <c r="AX189" s="14" t="s">
        <v>84</v>
      </c>
      <c r="AY189" s="257" t="s">
        <v>132</v>
      </c>
    </row>
    <row r="190" s="2" customFormat="1" ht="21.75" customHeight="1">
      <c r="A190" s="40"/>
      <c r="B190" s="41"/>
      <c r="C190" s="222" t="s">
        <v>244</v>
      </c>
      <c r="D190" s="222" t="s">
        <v>134</v>
      </c>
      <c r="E190" s="223" t="s">
        <v>507</v>
      </c>
      <c r="F190" s="224" t="s">
        <v>508</v>
      </c>
      <c r="G190" s="225" t="s">
        <v>152</v>
      </c>
      <c r="H190" s="226">
        <v>779.62199999999996</v>
      </c>
      <c r="I190" s="227"/>
      <c r="J190" s="228">
        <f>ROUND(I190*H190,2)</f>
        <v>0</v>
      </c>
      <c r="K190" s="224" t="s">
        <v>138</v>
      </c>
      <c r="L190" s="46"/>
      <c r="M190" s="229" t="s">
        <v>30</v>
      </c>
      <c r="N190" s="230" t="s">
        <v>47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139</v>
      </c>
      <c r="AT190" s="233" t="s">
        <v>134</v>
      </c>
      <c r="AU190" s="233" t="s">
        <v>87</v>
      </c>
      <c r="AY190" s="18" t="s">
        <v>132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8" t="s">
        <v>84</v>
      </c>
      <c r="BK190" s="234">
        <f>ROUND(I190*H190,2)</f>
        <v>0</v>
      </c>
      <c r="BL190" s="18" t="s">
        <v>139</v>
      </c>
      <c r="BM190" s="233" t="s">
        <v>509</v>
      </c>
    </row>
    <row r="191" s="15" customFormat="1">
      <c r="A191" s="15"/>
      <c r="B191" s="258"/>
      <c r="C191" s="259"/>
      <c r="D191" s="237" t="s">
        <v>141</v>
      </c>
      <c r="E191" s="260" t="s">
        <v>30</v>
      </c>
      <c r="F191" s="261" t="s">
        <v>431</v>
      </c>
      <c r="G191" s="259"/>
      <c r="H191" s="260" t="s">
        <v>30</v>
      </c>
      <c r="I191" s="262"/>
      <c r="J191" s="259"/>
      <c r="K191" s="259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141</v>
      </c>
      <c r="AU191" s="267" t="s">
        <v>87</v>
      </c>
      <c r="AV191" s="15" t="s">
        <v>84</v>
      </c>
      <c r="AW191" s="15" t="s">
        <v>37</v>
      </c>
      <c r="AX191" s="15" t="s">
        <v>76</v>
      </c>
      <c r="AY191" s="267" t="s">
        <v>132</v>
      </c>
    </row>
    <row r="192" s="15" customFormat="1">
      <c r="A192" s="15"/>
      <c r="B192" s="258"/>
      <c r="C192" s="259"/>
      <c r="D192" s="237" t="s">
        <v>141</v>
      </c>
      <c r="E192" s="260" t="s">
        <v>30</v>
      </c>
      <c r="F192" s="261" t="s">
        <v>510</v>
      </c>
      <c r="G192" s="259"/>
      <c r="H192" s="260" t="s">
        <v>30</v>
      </c>
      <c r="I192" s="262"/>
      <c r="J192" s="259"/>
      <c r="K192" s="259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141</v>
      </c>
      <c r="AU192" s="267" t="s">
        <v>87</v>
      </c>
      <c r="AV192" s="15" t="s">
        <v>84</v>
      </c>
      <c r="AW192" s="15" t="s">
        <v>37</v>
      </c>
      <c r="AX192" s="15" t="s">
        <v>76</v>
      </c>
      <c r="AY192" s="267" t="s">
        <v>132</v>
      </c>
    </row>
    <row r="193" s="13" customFormat="1">
      <c r="A193" s="13"/>
      <c r="B193" s="235"/>
      <c r="C193" s="236"/>
      <c r="D193" s="237" t="s">
        <v>141</v>
      </c>
      <c r="E193" s="238" t="s">
        <v>30</v>
      </c>
      <c r="F193" s="239" t="s">
        <v>511</v>
      </c>
      <c r="G193" s="236"/>
      <c r="H193" s="240">
        <v>13.585000000000001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141</v>
      </c>
      <c r="AU193" s="246" t="s">
        <v>87</v>
      </c>
      <c r="AV193" s="13" t="s">
        <v>87</v>
      </c>
      <c r="AW193" s="13" t="s">
        <v>37</v>
      </c>
      <c r="AX193" s="13" t="s">
        <v>76</v>
      </c>
      <c r="AY193" s="246" t="s">
        <v>132</v>
      </c>
    </row>
    <row r="194" s="13" customFormat="1">
      <c r="A194" s="13"/>
      <c r="B194" s="235"/>
      <c r="C194" s="236"/>
      <c r="D194" s="237" t="s">
        <v>141</v>
      </c>
      <c r="E194" s="238" t="s">
        <v>30</v>
      </c>
      <c r="F194" s="239" t="s">
        <v>512</v>
      </c>
      <c r="G194" s="236"/>
      <c r="H194" s="240">
        <v>15.147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141</v>
      </c>
      <c r="AU194" s="246" t="s">
        <v>87</v>
      </c>
      <c r="AV194" s="13" t="s">
        <v>87</v>
      </c>
      <c r="AW194" s="13" t="s">
        <v>37</v>
      </c>
      <c r="AX194" s="13" t="s">
        <v>76</v>
      </c>
      <c r="AY194" s="246" t="s">
        <v>132</v>
      </c>
    </row>
    <row r="195" s="13" customFormat="1">
      <c r="A195" s="13"/>
      <c r="B195" s="235"/>
      <c r="C195" s="236"/>
      <c r="D195" s="237" t="s">
        <v>141</v>
      </c>
      <c r="E195" s="238" t="s">
        <v>30</v>
      </c>
      <c r="F195" s="239" t="s">
        <v>513</v>
      </c>
      <c r="G195" s="236"/>
      <c r="H195" s="240">
        <v>114.2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141</v>
      </c>
      <c r="AU195" s="246" t="s">
        <v>87</v>
      </c>
      <c r="AV195" s="13" t="s">
        <v>87</v>
      </c>
      <c r="AW195" s="13" t="s">
        <v>37</v>
      </c>
      <c r="AX195" s="13" t="s">
        <v>76</v>
      </c>
      <c r="AY195" s="246" t="s">
        <v>132</v>
      </c>
    </row>
    <row r="196" s="13" customFormat="1">
      <c r="A196" s="13"/>
      <c r="B196" s="235"/>
      <c r="C196" s="236"/>
      <c r="D196" s="237" t="s">
        <v>141</v>
      </c>
      <c r="E196" s="238" t="s">
        <v>30</v>
      </c>
      <c r="F196" s="239" t="s">
        <v>514</v>
      </c>
      <c r="G196" s="236"/>
      <c r="H196" s="240">
        <v>48.411000000000001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141</v>
      </c>
      <c r="AU196" s="246" t="s">
        <v>87</v>
      </c>
      <c r="AV196" s="13" t="s">
        <v>87</v>
      </c>
      <c r="AW196" s="13" t="s">
        <v>37</v>
      </c>
      <c r="AX196" s="13" t="s">
        <v>76</v>
      </c>
      <c r="AY196" s="246" t="s">
        <v>132</v>
      </c>
    </row>
    <row r="197" s="13" customFormat="1">
      <c r="A197" s="13"/>
      <c r="B197" s="235"/>
      <c r="C197" s="236"/>
      <c r="D197" s="237" t="s">
        <v>141</v>
      </c>
      <c r="E197" s="238" t="s">
        <v>30</v>
      </c>
      <c r="F197" s="239" t="s">
        <v>515</v>
      </c>
      <c r="G197" s="236"/>
      <c r="H197" s="240">
        <v>23.271000000000001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141</v>
      </c>
      <c r="AU197" s="246" t="s">
        <v>87</v>
      </c>
      <c r="AV197" s="13" t="s">
        <v>87</v>
      </c>
      <c r="AW197" s="13" t="s">
        <v>37</v>
      </c>
      <c r="AX197" s="13" t="s">
        <v>76</v>
      </c>
      <c r="AY197" s="246" t="s">
        <v>132</v>
      </c>
    </row>
    <row r="198" s="13" customFormat="1">
      <c r="A198" s="13"/>
      <c r="B198" s="235"/>
      <c r="C198" s="236"/>
      <c r="D198" s="237" t="s">
        <v>141</v>
      </c>
      <c r="E198" s="238" t="s">
        <v>30</v>
      </c>
      <c r="F198" s="239" t="s">
        <v>516</v>
      </c>
      <c r="G198" s="236"/>
      <c r="H198" s="240">
        <v>114.581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141</v>
      </c>
      <c r="AU198" s="246" t="s">
        <v>87</v>
      </c>
      <c r="AV198" s="13" t="s">
        <v>87</v>
      </c>
      <c r="AW198" s="13" t="s">
        <v>37</v>
      </c>
      <c r="AX198" s="13" t="s">
        <v>76</v>
      </c>
      <c r="AY198" s="246" t="s">
        <v>132</v>
      </c>
    </row>
    <row r="199" s="13" customFormat="1">
      <c r="A199" s="13"/>
      <c r="B199" s="235"/>
      <c r="C199" s="236"/>
      <c r="D199" s="237" t="s">
        <v>141</v>
      </c>
      <c r="E199" s="238" t="s">
        <v>30</v>
      </c>
      <c r="F199" s="239" t="s">
        <v>517</v>
      </c>
      <c r="G199" s="236"/>
      <c r="H199" s="240">
        <v>13.512000000000001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141</v>
      </c>
      <c r="AU199" s="246" t="s">
        <v>87</v>
      </c>
      <c r="AV199" s="13" t="s">
        <v>87</v>
      </c>
      <c r="AW199" s="13" t="s">
        <v>37</v>
      </c>
      <c r="AX199" s="13" t="s">
        <v>76</v>
      </c>
      <c r="AY199" s="246" t="s">
        <v>132</v>
      </c>
    </row>
    <row r="200" s="13" customFormat="1">
      <c r="A200" s="13"/>
      <c r="B200" s="235"/>
      <c r="C200" s="236"/>
      <c r="D200" s="237" t="s">
        <v>141</v>
      </c>
      <c r="E200" s="238" t="s">
        <v>30</v>
      </c>
      <c r="F200" s="239" t="s">
        <v>518</v>
      </c>
      <c r="G200" s="236"/>
      <c r="H200" s="240">
        <v>71.897000000000006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141</v>
      </c>
      <c r="AU200" s="246" t="s">
        <v>87</v>
      </c>
      <c r="AV200" s="13" t="s">
        <v>87</v>
      </c>
      <c r="AW200" s="13" t="s">
        <v>37</v>
      </c>
      <c r="AX200" s="13" t="s">
        <v>76</v>
      </c>
      <c r="AY200" s="246" t="s">
        <v>132</v>
      </c>
    </row>
    <row r="201" s="13" customFormat="1">
      <c r="A201" s="13"/>
      <c r="B201" s="235"/>
      <c r="C201" s="236"/>
      <c r="D201" s="237" t="s">
        <v>141</v>
      </c>
      <c r="E201" s="238" t="s">
        <v>30</v>
      </c>
      <c r="F201" s="239" t="s">
        <v>519</v>
      </c>
      <c r="G201" s="236"/>
      <c r="H201" s="240">
        <v>76.381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141</v>
      </c>
      <c r="AU201" s="246" t="s">
        <v>87</v>
      </c>
      <c r="AV201" s="13" t="s">
        <v>87</v>
      </c>
      <c r="AW201" s="13" t="s">
        <v>37</v>
      </c>
      <c r="AX201" s="13" t="s">
        <v>76</v>
      </c>
      <c r="AY201" s="246" t="s">
        <v>132</v>
      </c>
    </row>
    <row r="202" s="13" customFormat="1">
      <c r="A202" s="13"/>
      <c r="B202" s="235"/>
      <c r="C202" s="236"/>
      <c r="D202" s="237" t="s">
        <v>141</v>
      </c>
      <c r="E202" s="238" t="s">
        <v>30</v>
      </c>
      <c r="F202" s="239" t="s">
        <v>520</v>
      </c>
      <c r="G202" s="236"/>
      <c r="H202" s="240">
        <v>26.103000000000002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141</v>
      </c>
      <c r="AU202" s="246" t="s">
        <v>87</v>
      </c>
      <c r="AV202" s="13" t="s">
        <v>87</v>
      </c>
      <c r="AW202" s="13" t="s">
        <v>37</v>
      </c>
      <c r="AX202" s="13" t="s">
        <v>76</v>
      </c>
      <c r="AY202" s="246" t="s">
        <v>132</v>
      </c>
    </row>
    <row r="203" s="13" customFormat="1">
      <c r="A203" s="13"/>
      <c r="B203" s="235"/>
      <c r="C203" s="236"/>
      <c r="D203" s="237" t="s">
        <v>141</v>
      </c>
      <c r="E203" s="238" t="s">
        <v>30</v>
      </c>
      <c r="F203" s="239" t="s">
        <v>521</v>
      </c>
      <c r="G203" s="236"/>
      <c r="H203" s="240">
        <v>111.925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141</v>
      </c>
      <c r="AU203" s="246" t="s">
        <v>87</v>
      </c>
      <c r="AV203" s="13" t="s">
        <v>87</v>
      </c>
      <c r="AW203" s="13" t="s">
        <v>37</v>
      </c>
      <c r="AX203" s="13" t="s">
        <v>76</v>
      </c>
      <c r="AY203" s="246" t="s">
        <v>132</v>
      </c>
    </row>
    <row r="204" s="13" customFormat="1">
      <c r="A204" s="13"/>
      <c r="B204" s="235"/>
      <c r="C204" s="236"/>
      <c r="D204" s="237" t="s">
        <v>141</v>
      </c>
      <c r="E204" s="238" t="s">
        <v>30</v>
      </c>
      <c r="F204" s="239" t="s">
        <v>522</v>
      </c>
      <c r="G204" s="236"/>
      <c r="H204" s="240">
        <v>116.40900000000001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141</v>
      </c>
      <c r="AU204" s="246" t="s">
        <v>87</v>
      </c>
      <c r="AV204" s="13" t="s">
        <v>87</v>
      </c>
      <c r="AW204" s="13" t="s">
        <v>37</v>
      </c>
      <c r="AX204" s="13" t="s">
        <v>76</v>
      </c>
      <c r="AY204" s="246" t="s">
        <v>132</v>
      </c>
    </row>
    <row r="205" s="13" customFormat="1">
      <c r="A205" s="13"/>
      <c r="B205" s="235"/>
      <c r="C205" s="236"/>
      <c r="D205" s="237" t="s">
        <v>141</v>
      </c>
      <c r="E205" s="238" t="s">
        <v>30</v>
      </c>
      <c r="F205" s="239" t="s">
        <v>445</v>
      </c>
      <c r="G205" s="236"/>
      <c r="H205" s="240">
        <v>34.200000000000003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141</v>
      </c>
      <c r="AU205" s="246" t="s">
        <v>87</v>
      </c>
      <c r="AV205" s="13" t="s">
        <v>87</v>
      </c>
      <c r="AW205" s="13" t="s">
        <v>37</v>
      </c>
      <c r="AX205" s="13" t="s">
        <v>76</v>
      </c>
      <c r="AY205" s="246" t="s">
        <v>132</v>
      </c>
    </row>
    <row r="206" s="14" customFormat="1">
      <c r="A206" s="14"/>
      <c r="B206" s="247"/>
      <c r="C206" s="248"/>
      <c r="D206" s="237" t="s">
        <v>141</v>
      </c>
      <c r="E206" s="249" t="s">
        <v>30</v>
      </c>
      <c r="F206" s="250" t="s">
        <v>143</v>
      </c>
      <c r="G206" s="248"/>
      <c r="H206" s="251">
        <v>779.62199999999996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141</v>
      </c>
      <c r="AU206" s="257" t="s">
        <v>87</v>
      </c>
      <c r="AV206" s="14" t="s">
        <v>139</v>
      </c>
      <c r="AW206" s="14" t="s">
        <v>37</v>
      </c>
      <c r="AX206" s="14" t="s">
        <v>84</v>
      </c>
      <c r="AY206" s="257" t="s">
        <v>132</v>
      </c>
    </row>
    <row r="207" s="12" customFormat="1" ht="22.8" customHeight="1">
      <c r="A207" s="12"/>
      <c r="B207" s="206"/>
      <c r="C207" s="207"/>
      <c r="D207" s="208" t="s">
        <v>75</v>
      </c>
      <c r="E207" s="220" t="s">
        <v>139</v>
      </c>
      <c r="F207" s="220" t="s">
        <v>267</v>
      </c>
      <c r="G207" s="207"/>
      <c r="H207" s="207"/>
      <c r="I207" s="210"/>
      <c r="J207" s="221">
        <f>BK207</f>
        <v>0</v>
      </c>
      <c r="K207" s="207"/>
      <c r="L207" s="212"/>
      <c r="M207" s="213"/>
      <c r="N207" s="214"/>
      <c r="O207" s="214"/>
      <c r="P207" s="215">
        <f>SUM(P208:P224)</f>
        <v>0</v>
      </c>
      <c r="Q207" s="214"/>
      <c r="R207" s="215">
        <f>SUM(R208:R224)</f>
        <v>99.474399599999998</v>
      </c>
      <c r="S207" s="214"/>
      <c r="T207" s="216">
        <f>SUM(T208:T224)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7" t="s">
        <v>84</v>
      </c>
      <c r="AT207" s="218" t="s">
        <v>75</v>
      </c>
      <c r="AU207" s="218" t="s">
        <v>84</v>
      </c>
      <c r="AY207" s="217" t="s">
        <v>132</v>
      </c>
      <c r="BK207" s="219">
        <f>SUM(BK208:BK224)</f>
        <v>0</v>
      </c>
    </row>
    <row r="208" s="2" customFormat="1" ht="16.5" customHeight="1">
      <c r="A208" s="40"/>
      <c r="B208" s="41"/>
      <c r="C208" s="222" t="s">
        <v>248</v>
      </c>
      <c r="D208" s="222" t="s">
        <v>134</v>
      </c>
      <c r="E208" s="223" t="s">
        <v>523</v>
      </c>
      <c r="F208" s="224" t="s">
        <v>524</v>
      </c>
      <c r="G208" s="225" t="s">
        <v>152</v>
      </c>
      <c r="H208" s="226">
        <v>45.240000000000002</v>
      </c>
      <c r="I208" s="227"/>
      <c r="J208" s="228">
        <f>ROUND(I208*H208,2)</f>
        <v>0</v>
      </c>
      <c r="K208" s="224" t="s">
        <v>138</v>
      </c>
      <c r="L208" s="46"/>
      <c r="M208" s="229" t="s">
        <v>30</v>
      </c>
      <c r="N208" s="230" t="s">
        <v>47</v>
      </c>
      <c r="O208" s="86"/>
      <c r="P208" s="231">
        <f>O208*H208</f>
        <v>0</v>
      </c>
      <c r="Q208" s="231">
        <v>0.30005999999999999</v>
      </c>
      <c r="R208" s="231">
        <f>Q208*H208</f>
        <v>13.5747144</v>
      </c>
      <c r="S208" s="231">
        <v>0</v>
      </c>
      <c r="T208" s="23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3" t="s">
        <v>139</v>
      </c>
      <c r="AT208" s="233" t="s">
        <v>134</v>
      </c>
      <c r="AU208" s="233" t="s">
        <v>87</v>
      </c>
      <c r="AY208" s="18" t="s">
        <v>132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84</v>
      </c>
      <c r="BK208" s="234">
        <f>ROUND(I208*H208,2)</f>
        <v>0</v>
      </c>
      <c r="BL208" s="18" t="s">
        <v>139</v>
      </c>
      <c r="BM208" s="233" t="s">
        <v>525</v>
      </c>
    </row>
    <row r="209" s="15" customFormat="1">
      <c r="A209" s="15"/>
      <c r="B209" s="258"/>
      <c r="C209" s="259"/>
      <c r="D209" s="237" t="s">
        <v>141</v>
      </c>
      <c r="E209" s="260" t="s">
        <v>30</v>
      </c>
      <c r="F209" s="261" t="s">
        <v>431</v>
      </c>
      <c r="G209" s="259"/>
      <c r="H209" s="260" t="s">
        <v>30</v>
      </c>
      <c r="I209" s="262"/>
      <c r="J209" s="259"/>
      <c r="K209" s="259"/>
      <c r="L209" s="263"/>
      <c r="M209" s="264"/>
      <c r="N209" s="265"/>
      <c r="O209" s="265"/>
      <c r="P209" s="265"/>
      <c r="Q209" s="265"/>
      <c r="R209" s="265"/>
      <c r="S209" s="265"/>
      <c r="T209" s="26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7" t="s">
        <v>141</v>
      </c>
      <c r="AU209" s="267" t="s">
        <v>87</v>
      </c>
      <c r="AV209" s="15" t="s">
        <v>84</v>
      </c>
      <c r="AW209" s="15" t="s">
        <v>37</v>
      </c>
      <c r="AX209" s="15" t="s">
        <v>76</v>
      </c>
      <c r="AY209" s="267" t="s">
        <v>132</v>
      </c>
    </row>
    <row r="210" s="13" customFormat="1">
      <c r="A210" s="13"/>
      <c r="B210" s="235"/>
      <c r="C210" s="236"/>
      <c r="D210" s="237" t="s">
        <v>141</v>
      </c>
      <c r="E210" s="238" t="s">
        <v>30</v>
      </c>
      <c r="F210" s="239" t="s">
        <v>526</v>
      </c>
      <c r="G210" s="236"/>
      <c r="H210" s="240">
        <v>45.240000000000002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141</v>
      </c>
      <c r="AU210" s="246" t="s">
        <v>87</v>
      </c>
      <c r="AV210" s="13" t="s">
        <v>87</v>
      </c>
      <c r="AW210" s="13" t="s">
        <v>37</v>
      </c>
      <c r="AX210" s="13" t="s">
        <v>76</v>
      </c>
      <c r="AY210" s="246" t="s">
        <v>132</v>
      </c>
    </row>
    <row r="211" s="14" customFormat="1">
      <c r="A211" s="14"/>
      <c r="B211" s="247"/>
      <c r="C211" s="248"/>
      <c r="D211" s="237" t="s">
        <v>141</v>
      </c>
      <c r="E211" s="249" t="s">
        <v>30</v>
      </c>
      <c r="F211" s="250" t="s">
        <v>143</v>
      </c>
      <c r="G211" s="248"/>
      <c r="H211" s="251">
        <v>45.240000000000002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141</v>
      </c>
      <c r="AU211" s="257" t="s">
        <v>87</v>
      </c>
      <c r="AV211" s="14" t="s">
        <v>139</v>
      </c>
      <c r="AW211" s="14" t="s">
        <v>37</v>
      </c>
      <c r="AX211" s="14" t="s">
        <v>84</v>
      </c>
      <c r="AY211" s="257" t="s">
        <v>132</v>
      </c>
    </row>
    <row r="212" s="2" customFormat="1" ht="21.75" customHeight="1">
      <c r="A212" s="40"/>
      <c r="B212" s="41"/>
      <c r="C212" s="222" t="s">
        <v>254</v>
      </c>
      <c r="D212" s="222" t="s">
        <v>134</v>
      </c>
      <c r="E212" s="223" t="s">
        <v>527</v>
      </c>
      <c r="F212" s="224" t="s">
        <v>528</v>
      </c>
      <c r="G212" s="225" t="s">
        <v>158</v>
      </c>
      <c r="H212" s="226">
        <v>20.364000000000001</v>
      </c>
      <c r="I212" s="227"/>
      <c r="J212" s="228">
        <f>ROUND(I212*H212,2)</f>
        <v>0</v>
      </c>
      <c r="K212" s="224" t="s">
        <v>138</v>
      </c>
      <c r="L212" s="46"/>
      <c r="M212" s="229" t="s">
        <v>30</v>
      </c>
      <c r="N212" s="230" t="s">
        <v>47</v>
      </c>
      <c r="O212" s="86"/>
      <c r="P212" s="231">
        <f>O212*H212</f>
        <v>0</v>
      </c>
      <c r="Q212" s="231">
        <v>2.4142999999999999</v>
      </c>
      <c r="R212" s="231">
        <f>Q212*H212</f>
        <v>49.164805199999996</v>
      </c>
      <c r="S212" s="231">
        <v>0</v>
      </c>
      <c r="T212" s="23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3" t="s">
        <v>139</v>
      </c>
      <c r="AT212" s="233" t="s">
        <v>134</v>
      </c>
      <c r="AU212" s="233" t="s">
        <v>87</v>
      </c>
      <c r="AY212" s="18" t="s">
        <v>132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84</v>
      </c>
      <c r="BK212" s="234">
        <f>ROUND(I212*H212,2)</f>
        <v>0</v>
      </c>
      <c r="BL212" s="18" t="s">
        <v>139</v>
      </c>
      <c r="BM212" s="233" t="s">
        <v>529</v>
      </c>
    </row>
    <row r="213" s="15" customFormat="1">
      <c r="A213" s="15"/>
      <c r="B213" s="258"/>
      <c r="C213" s="259"/>
      <c r="D213" s="237" t="s">
        <v>141</v>
      </c>
      <c r="E213" s="260" t="s">
        <v>30</v>
      </c>
      <c r="F213" s="261" t="s">
        <v>431</v>
      </c>
      <c r="G213" s="259"/>
      <c r="H213" s="260" t="s">
        <v>30</v>
      </c>
      <c r="I213" s="262"/>
      <c r="J213" s="259"/>
      <c r="K213" s="259"/>
      <c r="L213" s="263"/>
      <c r="M213" s="264"/>
      <c r="N213" s="265"/>
      <c r="O213" s="265"/>
      <c r="P213" s="265"/>
      <c r="Q213" s="265"/>
      <c r="R213" s="265"/>
      <c r="S213" s="265"/>
      <c r="T213" s="26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7" t="s">
        <v>141</v>
      </c>
      <c r="AU213" s="267" t="s">
        <v>87</v>
      </c>
      <c r="AV213" s="15" t="s">
        <v>84</v>
      </c>
      <c r="AW213" s="15" t="s">
        <v>37</v>
      </c>
      <c r="AX213" s="15" t="s">
        <v>76</v>
      </c>
      <c r="AY213" s="267" t="s">
        <v>132</v>
      </c>
    </row>
    <row r="214" s="13" customFormat="1">
      <c r="A214" s="13"/>
      <c r="B214" s="235"/>
      <c r="C214" s="236"/>
      <c r="D214" s="237" t="s">
        <v>141</v>
      </c>
      <c r="E214" s="238" t="s">
        <v>30</v>
      </c>
      <c r="F214" s="239" t="s">
        <v>530</v>
      </c>
      <c r="G214" s="236"/>
      <c r="H214" s="240">
        <v>13.576000000000001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141</v>
      </c>
      <c r="AU214" s="246" t="s">
        <v>87</v>
      </c>
      <c r="AV214" s="13" t="s">
        <v>87</v>
      </c>
      <c r="AW214" s="13" t="s">
        <v>37</v>
      </c>
      <c r="AX214" s="13" t="s">
        <v>76</v>
      </c>
      <c r="AY214" s="246" t="s">
        <v>132</v>
      </c>
    </row>
    <row r="215" s="13" customFormat="1">
      <c r="A215" s="13"/>
      <c r="B215" s="235"/>
      <c r="C215" s="236"/>
      <c r="D215" s="237" t="s">
        <v>141</v>
      </c>
      <c r="E215" s="238" t="s">
        <v>30</v>
      </c>
      <c r="F215" s="239" t="s">
        <v>531</v>
      </c>
      <c r="G215" s="236"/>
      <c r="H215" s="240">
        <v>6.7880000000000003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141</v>
      </c>
      <c r="AU215" s="246" t="s">
        <v>87</v>
      </c>
      <c r="AV215" s="13" t="s">
        <v>87</v>
      </c>
      <c r="AW215" s="13" t="s">
        <v>37</v>
      </c>
      <c r="AX215" s="13" t="s">
        <v>76</v>
      </c>
      <c r="AY215" s="246" t="s">
        <v>132</v>
      </c>
    </row>
    <row r="216" s="14" customFormat="1">
      <c r="A216" s="14"/>
      <c r="B216" s="247"/>
      <c r="C216" s="248"/>
      <c r="D216" s="237" t="s">
        <v>141</v>
      </c>
      <c r="E216" s="249" t="s">
        <v>30</v>
      </c>
      <c r="F216" s="250" t="s">
        <v>143</v>
      </c>
      <c r="G216" s="248"/>
      <c r="H216" s="251">
        <v>20.364000000000001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141</v>
      </c>
      <c r="AU216" s="257" t="s">
        <v>87</v>
      </c>
      <c r="AV216" s="14" t="s">
        <v>139</v>
      </c>
      <c r="AW216" s="14" t="s">
        <v>37</v>
      </c>
      <c r="AX216" s="14" t="s">
        <v>84</v>
      </c>
      <c r="AY216" s="257" t="s">
        <v>132</v>
      </c>
    </row>
    <row r="217" s="2" customFormat="1" ht="16.5" customHeight="1">
      <c r="A217" s="40"/>
      <c r="B217" s="41"/>
      <c r="C217" s="222" t="s">
        <v>7</v>
      </c>
      <c r="D217" s="222" t="s">
        <v>134</v>
      </c>
      <c r="E217" s="223" t="s">
        <v>532</v>
      </c>
      <c r="F217" s="224" t="s">
        <v>533</v>
      </c>
      <c r="G217" s="225" t="s">
        <v>152</v>
      </c>
      <c r="H217" s="226">
        <v>67.881</v>
      </c>
      <c r="I217" s="227"/>
      <c r="J217" s="228">
        <f>ROUND(I217*H217,2)</f>
        <v>0</v>
      </c>
      <c r="K217" s="224" t="s">
        <v>138</v>
      </c>
      <c r="L217" s="46"/>
      <c r="M217" s="229" t="s">
        <v>30</v>
      </c>
      <c r="N217" s="230" t="s">
        <v>47</v>
      </c>
      <c r="O217" s="86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3" t="s">
        <v>139</v>
      </c>
      <c r="AT217" s="233" t="s">
        <v>134</v>
      </c>
      <c r="AU217" s="233" t="s">
        <v>87</v>
      </c>
      <c r="AY217" s="18" t="s">
        <v>132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84</v>
      </c>
      <c r="BK217" s="234">
        <f>ROUND(I217*H217,2)</f>
        <v>0</v>
      </c>
      <c r="BL217" s="18" t="s">
        <v>139</v>
      </c>
      <c r="BM217" s="233" t="s">
        <v>534</v>
      </c>
    </row>
    <row r="218" s="15" customFormat="1">
      <c r="A218" s="15"/>
      <c r="B218" s="258"/>
      <c r="C218" s="259"/>
      <c r="D218" s="237" t="s">
        <v>141</v>
      </c>
      <c r="E218" s="260" t="s">
        <v>30</v>
      </c>
      <c r="F218" s="261" t="s">
        <v>431</v>
      </c>
      <c r="G218" s="259"/>
      <c r="H218" s="260" t="s">
        <v>30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141</v>
      </c>
      <c r="AU218" s="267" t="s">
        <v>87</v>
      </c>
      <c r="AV218" s="15" t="s">
        <v>84</v>
      </c>
      <c r="AW218" s="15" t="s">
        <v>37</v>
      </c>
      <c r="AX218" s="15" t="s">
        <v>76</v>
      </c>
      <c r="AY218" s="267" t="s">
        <v>132</v>
      </c>
    </row>
    <row r="219" s="13" customFormat="1">
      <c r="A219" s="13"/>
      <c r="B219" s="235"/>
      <c r="C219" s="236"/>
      <c r="D219" s="237" t="s">
        <v>141</v>
      </c>
      <c r="E219" s="238" t="s">
        <v>30</v>
      </c>
      <c r="F219" s="239" t="s">
        <v>535</v>
      </c>
      <c r="G219" s="236"/>
      <c r="H219" s="240">
        <v>67.881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141</v>
      </c>
      <c r="AU219" s="246" t="s">
        <v>87</v>
      </c>
      <c r="AV219" s="13" t="s">
        <v>87</v>
      </c>
      <c r="AW219" s="13" t="s">
        <v>37</v>
      </c>
      <c r="AX219" s="13" t="s">
        <v>76</v>
      </c>
      <c r="AY219" s="246" t="s">
        <v>132</v>
      </c>
    </row>
    <row r="220" s="14" customFormat="1">
      <c r="A220" s="14"/>
      <c r="B220" s="247"/>
      <c r="C220" s="248"/>
      <c r="D220" s="237" t="s">
        <v>141</v>
      </c>
      <c r="E220" s="249" t="s">
        <v>30</v>
      </c>
      <c r="F220" s="250" t="s">
        <v>143</v>
      </c>
      <c r="G220" s="248"/>
      <c r="H220" s="251">
        <v>67.881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141</v>
      </c>
      <c r="AU220" s="257" t="s">
        <v>87</v>
      </c>
      <c r="AV220" s="14" t="s">
        <v>139</v>
      </c>
      <c r="AW220" s="14" t="s">
        <v>37</v>
      </c>
      <c r="AX220" s="14" t="s">
        <v>84</v>
      </c>
      <c r="AY220" s="257" t="s">
        <v>132</v>
      </c>
    </row>
    <row r="221" s="2" customFormat="1" ht="16.5" customHeight="1">
      <c r="A221" s="40"/>
      <c r="B221" s="41"/>
      <c r="C221" s="222" t="s">
        <v>268</v>
      </c>
      <c r="D221" s="222" t="s">
        <v>134</v>
      </c>
      <c r="E221" s="223" t="s">
        <v>536</v>
      </c>
      <c r="F221" s="224" t="s">
        <v>537</v>
      </c>
      <c r="G221" s="225" t="s">
        <v>158</v>
      </c>
      <c r="H221" s="226">
        <v>15.834</v>
      </c>
      <c r="I221" s="227"/>
      <c r="J221" s="228">
        <f>ROUND(I221*H221,2)</f>
        <v>0</v>
      </c>
      <c r="K221" s="224" t="s">
        <v>138</v>
      </c>
      <c r="L221" s="46"/>
      <c r="M221" s="229" t="s">
        <v>30</v>
      </c>
      <c r="N221" s="230" t="s">
        <v>47</v>
      </c>
      <c r="O221" s="86"/>
      <c r="P221" s="231">
        <f>O221*H221</f>
        <v>0</v>
      </c>
      <c r="Q221" s="231">
        <v>2.3199999999999998</v>
      </c>
      <c r="R221" s="231">
        <f>Q221*H221</f>
        <v>36.734879999999997</v>
      </c>
      <c r="S221" s="231">
        <v>0</v>
      </c>
      <c r="T221" s="23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3" t="s">
        <v>139</v>
      </c>
      <c r="AT221" s="233" t="s">
        <v>134</v>
      </c>
      <c r="AU221" s="233" t="s">
        <v>87</v>
      </c>
      <c r="AY221" s="18" t="s">
        <v>132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84</v>
      </c>
      <c r="BK221" s="234">
        <f>ROUND(I221*H221,2)</f>
        <v>0</v>
      </c>
      <c r="BL221" s="18" t="s">
        <v>139</v>
      </c>
      <c r="BM221" s="233" t="s">
        <v>538</v>
      </c>
    </row>
    <row r="222" s="15" customFormat="1">
      <c r="A222" s="15"/>
      <c r="B222" s="258"/>
      <c r="C222" s="259"/>
      <c r="D222" s="237" t="s">
        <v>141</v>
      </c>
      <c r="E222" s="260" t="s">
        <v>30</v>
      </c>
      <c r="F222" s="261" t="s">
        <v>431</v>
      </c>
      <c r="G222" s="259"/>
      <c r="H222" s="260" t="s">
        <v>30</v>
      </c>
      <c r="I222" s="262"/>
      <c r="J222" s="259"/>
      <c r="K222" s="259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141</v>
      </c>
      <c r="AU222" s="267" t="s">
        <v>87</v>
      </c>
      <c r="AV222" s="15" t="s">
        <v>84</v>
      </c>
      <c r="AW222" s="15" t="s">
        <v>37</v>
      </c>
      <c r="AX222" s="15" t="s">
        <v>76</v>
      </c>
      <c r="AY222" s="267" t="s">
        <v>132</v>
      </c>
    </row>
    <row r="223" s="13" customFormat="1">
      <c r="A223" s="13"/>
      <c r="B223" s="235"/>
      <c r="C223" s="236"/>
      <c r="D223" s="237" t="s">
        <v>141</v>
      </c>
      <c r="E223" s="238" t="s">
        <v>30</v>
      </c>
      <c r="F223" s="239" t="s">
        <v>539</v>
      </c>
      <c r="G223" s="236"/>
      <c r="H223" s="240">
        <v>15.834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141</v>
      </c>
      <c r="AU223" s="246" t="s">
        <v>87</v>
      </c>
      <c r="AV223" s="13" t="s">
        <v>87</v>
      </c>
      <c r="AW223" s="13" t="s">
        <v>37</v>
      </c>
      <c r="AX223" s="13" t="s">
        <v>76</v>
      </c>
      <c r="AY223" s="246" t="s">
        <v>132</v>
      </c>
    </row>
    <row r="224" s="14" customFormat="1">
      <c r="A224" s="14"/>
      <c r="B224" s="247"/>
      <c r="C224" s="248"/>
      <c r="D224" s="237" t="s">
        <v>141</v>
      </c>
      <c r="E224" s="249" t="s">
        <v>30</v>
      </c>
      <c r="F224" s="250" t="s">
        <v>143</v>
      </c>
      <c r="G224" s="248"/>
      <c r="H224" s="251">
        <v>15.834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141</v>
      </c>
      <c r="AU224" s="257" t="s">
        <v>87</v>
      </c>
      <c r="AV224" s="14" t="s">
        <v>139</v>
      </c>
      <c r="AW224" s="14" t="s">
        <v>37</v>
      </c>
      <c r="AX224" s="14" t="s">
        <v>84</v>
      </c>
      <c r="AY224" s="257" t="s">
        <v>132</v>
      </c>
    </row>
    <row r="225" s="12" customFormat="1" ht="22.8" customHeight="1">
      <c r="A225" s="12"/>
      <c r="B225" s="206"/>
      <c r="C225" s="207"/>
      <c r="D225" s="208" t="s">
        <v>75</v>
      </c>
      <c r="E225" s="220" t="s">
        <v>185</v>
      </c>
      <c r="F225" s="220" t="s">
        <v>540</v>
      </c>
      <c r="G225" s="207"/>
      <c r="H225" s="207"/>
      <c r="I225" s="210"/>
      <c r="J225" s="221">
        <f>BK225</f>
        <v>0</v>
      </c>
      <c r="K225" s="207"/>
      <c r="L225" s="212"/>
      <c r="M225" s="213"/>
      <c r="N225" s="214"/>
      <c r="O225" s="214"/>
      <c r="P225" s="215">
        <f>SUM(P226:P230)</f>
        <v>0</v>
      </c>
      <c r="Q225" s="214"/>
      <c r="R225" s="215">
        <f>SUM(R226:R230)</f>
        <v>0.1176</v>
      </c>
      <c r="S225" s="214"/>
      <c r="T225" s="216">
        <f>SUM(T226:T230)</f>
        <v>195.75999999999999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7" t="s">
        <v>84</v>
      </c>
      <c r="AT225" s="218" t="s">
        <v>75</v>
      </c>
      <c r="AU225" s="218" t="s">
        <v>84</v>
      </c>
      <c r="AY225" s="217" t="s">
        <v>132</v>
      </c>
      <c r="BK225" s="219">
        <f>SUM(BK226:BK230)</f>
        <v>0</v>
      </c>
    </row>
    <row r="226" s="2" customFormat="1" ht="16.5" customHeight="1">
      <c r="A226" s="40"/>
      <c r="B226" s="41"/>
      <c r="C226" s="222" t="s">
        <v>274</v>
      </c>
      <c r="D226" s="222" t="s">
        <v>134</v>
      </c>
      <c r="E226" s="223" t="s">
        <v>541</v>
      </c>
      <c r="F226" s="224" t="s">
        <v>542</v>
      </c>
      <c r="G226" s="225" t="s">
        <v>158</v>
      </c>
      <c r="H226" s="226">
        <v>80</v>
      </c>
      <c r="I226" s="227"/>
      <c r="J226" s="228">
        <f>ROUND(I226*H226,2)</f>
        <v>0</v>
      </c>
      <c r="K226" s="224" t="s">
        <v>138</v>
      </c>
      <c r="L226" s="46"/>
      <c r="M226" s="229" t="s">
        <v>30</v>
      </c>
      <c r="N226" s="230" t="s">
        <v>47</v>
      </c>
      <c r="O226" s="86"/>
      <c r="P226" s="231">
        <f>O226*H226</f>
        <v>0</v>
      </c>
      <c r="Q226" s="231">
        <v>0.00147</v>
      </c>
      <c r="R226" s="231">
        <f>Q226*H226</f>
        <v>0.1176</v>
      </c>
      <c r="S226" s="231">
        <v>2.4470000000000001</v>
      </c>
      <c r="T226" s="232">
        <f>S226*H226</f>
        <v>195.75999999999999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3" t="s">
        <v>139</v>
      </c>
      <c r="AT226" s="233" t="s">
        <v>134</v>
      </c>
      <c r="AU226" s="233" t="s">
        <v>87</v>
      </c>
      <c r="AY226" s="18" t="s">
        <v>132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84</v>
      </c>
      <c r="BK226" s="234">
        <f>ROUND(I226*H226,2)</f>
        <v>0</v>
      </c>
      <c r="BL226" s="18" t="s">
        <v>139</v>
      </c>
      <c r="BM226" s="233" t="s">
        <v>543</v>
      </c>
    </row>
    <row r="227" s="15" customFormat="1">
      <c r="A227" s="15"/>
      <c r="B227" s="258"/>
      <c r="C227" s="259"/>
      <c r="D227" s="237" t="s">
        <v>141</v>
      </c>
      <c r="E227" s="260" t="s">
        <v>30</v>
      </c>
      <c r="F227" s="261" t="s">
        <v>544</v>
      </c>
      <c r="G227" s="259"/>
      <c r="H227" s="260" t="s">
        <v>30</v>
      </c>
      <c r="I227" s="262"/>
      <c r="J227" s="259"/>
      <c r="K227" s="259"/>
      <c r="L227" s="263"/>
      <c r="M227" s="264"/>
      <c r="N227" s="265"/>
      <c r="O227" s="265"/>
      <c r="P227" s="265"/>
      <c r="Q227" s="265"/>
      <c r="R227" s="265"/>
      <c r="S227" s="265"/>
      <c r="T227" s="26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7" t="s">
        <v>141</v>
      </c>
      <c r="AU227" s="267" t="s">
        <v>87</v>
      </c>
      <c r="AV227" s="15" t="s">
        <v>84</v>
      </c>
      <c r="AW227" s="15" t="s">
        <v>37</v>
      </c>
      <c r="AX227" s="15" t="s">
        <v>76</v>
      </c>
      <c r="AY227" s="267" t="s">
        <v>132</v>
      </c>
    </row>
    <row r="228" s="13" customFormat="1">
      <c r="A228" s="13"/>
      <c r="B228" s="235"/>
      <c r="C228" s="236"/>
      <c r="D228" s="237" t="s">
        <v>141</v>
      </c>
      <c r="E228" s="238" t="s">
        <v>30</v>
      </c>
      <c r="F228" s="239" t="s">
        <v>545</v>
      </c>
      <c r="G228" s="236"/>
      <c r="H228" s="240">
        <v>70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141</v>
      </c>
      <c r="AU228" s="246" t="s">
        <v>87</v>
      </c>
      <c r="AV228" s="13" t="s">
        <v>87</v>
      </c>
      <c r="AW228" s="13" t="s">
        <v>37</v>
      </c>
      <c r="AX228" s="13" t="s">
        <v>76</v>
      </c>
      <c r="AY228" s="246" t="s">
        <v>132</v>
      </c>
    </row>
    <row r="229" s="13" customFormat="1">
      <c r="A229" s="13"/>
      <c r="B229" s="235"/>
      <c r="C229" s="236"/>
      <c r="D229" s="237" t="s">
        <v>141</v>
      </c>
      <c r="E229" s="238" t="s">
        <v>30</v>
      </c>
      <c r="F229" s="239" t="s">
        <v>546</v>
      </c>
      <c r="G229" s="236"/>
      <c r="H229" s="240">
        <v>10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141</v>
      </c>
      <c r="AU229" s="246" t="s">
        <v>87</v>
      </c>
      <c r="AV229" s="13" t="s">
        <v>87</v>
      </c>
      <c r="AW229" s="13" t="s">
        <v>37</v>
      </c>
      <c r="AX229" s="13" t="s">
        <v>76</v>
      </c>
      <c r="AY229" s="246" t="s">
        <v>132</v>
      </c>
    </row>
    <row r="230" s="14" customFormat="1">
      <c r="A230" s="14"/>
      <c r="B230" s="247"/>
      <c r="C230" s="248"/>
      <c r="D230" s="237" t="s">
        <v>141</v>
      </c>
      <c r="E230" s="249" t="s">
        <v>30</v>
      </c>
      <c r="F230" s="250" t="s">
        <v>143</v>
      </c>
      <c r="G230" s="248"/>
      <c r="H230" s="251">
        <v>80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141</v>
      </c>
      <c r="AU230" s="257" t="s">
        <v>87</v>
      </c>
      <c r="AV230" s="14" t="s">
        <v>139</v>
      </c>
      <c r="AW230" s="14" t="s">
        <v>37</v>
      </c>
      <c r="AX230" s="14" t="s">
        <v>84</v>
      </c>
      <c r="AY230" s="257" t="s">
        <v>132</v>
      </c>
    </row>
    <row r="231" s="12" customFormat="1" ht="22.8" customHeight="1">
      <c r="A231" s="12"/>
      <c r="B231" s="206"/>
      <c r="C231" s="207"/>
      <c r="D231" s="208" t="s">
        <v>75</v>
      </c>
      <c r="E231" s="220" t="s">
        <v>547</v>
      </c>
      <c r="F231" s="220" t="s">
        <v>548</v>
      </c>
      <c r="G231" s="207"/>
      <c r="H231" s="207"/>
      <c r="I231" s="210"/>
      <c r="J231" s="221">
        <f>BK231</f>
        <v>0</v>
      </c>
      <c r="K231" s="207"/>
      <c r="L231" s="212"/>
      <c r="M231" s="213"/>
      <c r="N231" s="214"/>
      <c r="O231" s="214"/>
      <c r="P231" s="215">
        <f>SUM(P232:P245)</f>
        <v>0</v>
      </c>
      <c r="Q231" s="214"/>
      <c r="R231" s="215">
        <f>SUM(R232:R245)</f>
        <v>0</v>
      </c>
      <c r="S231" s="214"/>
      <c r="T231" s="216">
        <f>SUM(T232:T245)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7" t="s">
        <v>84</v>
      </c>
      <c r="AT231" s="218" t="s">
        <v>75</v>
      </c>
      <c r="AU231" s="218" t="s">
        <v>84</v>
      </c>
      <c r="AY231" s="217" t="s">
        <v>132</v>
      </c>
      <c r="BK231" s="219">
        <f>SUM(BK232:BK245)</f>
        <v>0</v>
      </c>
    </row>
    <row r="232" s="2" customFormat="1" ht="21.75" customHeight="1">
      <c r="A232" s="40"/>
      <c r="B232" s="41"/>
      <c r="C232" s="222" t="s">
        <v>279</v>
      </c>
      <c r="D232" s="222" t="s">
        <v>134</v>
      </c>
      <c r="E232" s="223" t="s">
        <v>549</v>
      </c>
      <c r="F232" s="224" t="s">
        <v>550</v>
      </c>
      <c r="G232" s="225" t="s">
        <v>194</v>
      </c>
      <c r="H232" s="226">
        <v>196</v>
      </c>
      <c r="I232" s="227"/>
      <c r="J232" s="228">
        <f>ROUND(I232*H232,2)</f>
        <v>0</v>
      </c>
      <c r="K232" s="224" t="s">
        <v>138</v>
      </c>
      <c r="L232" s="46"/>
      <c r="M232" s="229" t="s">
        <v>30</v>
      </c>
      <c r="N232" s="230" t="s">
        <v>47</v>
      </c>
      <c r="O232" s="86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3" t="s">
        <v>139</v>
      </c>
      <c r="AT232" s="233" t="s">
        <v>134</v>
      </c>
      <c r="AU232" s="233" t="s">
        <v>87</v>
      </c>
      <c r="AY232" s="18" t="s">
        <v>132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84</v>
      </c>
      <c r="BK232" s="234">
        <f>ROUND(I232*H232,2)</f>
        <v>0</v>
      </c>
      <c r="BL232" s="18" t="s">
        <v>139</v>
      </c>
      <c r="BM232" s="233" t="s">
        <v>551</v>
      </c>
    </row>
    <row r="233" s="15" customFormat="1">
      <c r="A233" s="15"/>
      <c r="B233" s="258"/>
      <c r="C233" s="259"/>
      <c r="D233" s="237" t="s">
        <v>141</v>
      </c>
      <c r="E233" s="260" t="s">
        <v>30</v>
      </c>
      <c r="F233" s="261" t="s">
        <v>552</v>
      </c>
      <c r="G233" s="259"/>
      <c r="H233" s="260" t="s">
        <v>30</v>
      </c>
      <c r="I233" s="262"/>
      <c r="J233" s="259"/>
      <c r="K233" s="259"/>
      <c r="L233" s="263"/>
      <c r="M233" s="264"/>
      <c r="N233" s="265"/>
      <c r="O233" s="265"/>
      <c r="P233" s="265"/>
      <c r="Q233" s="265"/>
      <c r="R233" s="265"/>
      <c r="S233" s="265"/>
      <c r="T233" s="26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7" t="s">
        <v>141</v>
      </c>
      <c r="AU233" s="267" t="s">
        <v>87</v>
      </c>
      <c r="AV233" s="15" t="s">
        <v>84</v>
      </c>
      <c r="AW233" s="15" t="s">
        <v>37</v>
      </c>
      <c r="AX233" s="15" t="s">
        <v>76</v>
      </c>
      <c r="AY233" s="267" t="s">
        <v>132</v>
      </c>
    </row>
    <row r="234" s="13" customFormat="1">
      <c r="A234" s="13"/>
      <c r="B234" s="235"/>
      <c r="C234" s="236"/>
      <c r="D234" s="237" t="s">
        <v>141</v>
      </c>
      <c r="E234" s="238" t="s">
        <v>30</v>
      </c>
      <c r="F234" s="239" t="s">
        <v>553</v>
      </c>
      <c r="G234" s="236"/>
      <c r="H234" s="240">
        <v>196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141</v>
      </c>
      <c r="AU234" s="246" t="s">
        <v>87</v>
      </c>
      <c r="AV234" s="13" t="s">
        <v>87</v>
      </c>
      <c r="AW234" s="13" t="s">
        <v>37</v>
      </c>
      <c r="AX234" s="13" t="s">
        <v>76</v>
      </c>
      <c r="AY234" s="246" t="s">
        <v>132</v>
      </c>
    </row>
    <row r="235" s="14" customFormat="1">
      <c r="A235" s="14"/>
      <c r="B235" s="247"/>
      <c r="C235" s="248"/>
      <c r="D235" s="237" t="s">
        <v>141</v>
      </c>
      <c r="E235" s="249" t="s">
        <v>30</v>
      </c>
      <c r="F235" s="250" t="s">
        <v>143</v>
      </c>
      <c r="G235" s="248"/>
      <c r="H235" s="251">
        <v>196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141</v>
      </c>
      <c r="AU235" s="257" t="s">
        <v>87</v>
      </c>
      <c r="AV235" s="14" t="s">
        <v>139</v>
      </c>
      <c r="AW235" s="14" t="s">
        <v>37</v>
      </c>
      <c r="AX235" s="14" t="s">
        <v>84</v>
      </c>
      <c r="AY235" s="257" t="s">
        <v>132</v>
      </c>
    </row>
    <row r="236" s="2" customFormat="1" ht="21.75" customHeight="1">
      <c r="A236" s="40"/>
      <c r="B236" s="41"/>
      <c r="C236" s="222" t="s">
        <v>284</v>
      </c>
      <c r="D236" s="222" t="s">
        <v>134</v>
      </c>
      <c r="E236" s="223" t="s">
        <v>554</v>
      </c>
      <c r="F236" s="224" t="s">
        <v>555</v>
      </c>
      <c r="G236" s="225" t="s">
        <v>194</v>
      </c>
      <c r="H236" s="226">
        <v>4508</v>
      </c>
      <c r="I236" s="227"/>
      <c r="J236" s="228">
        <f>ROUND(I236*H236,2)</f>
        <v>0</v>
      </c>
      <c r="K236" s="224" t="s">
        <v>138</v>
      </c>
      <c r="L236" s="46"/>
      <c r="M236" s="229" t="s">
        <v>30</v>
      </c>
      <c r="N236" s="230" t="s">
        <v>47</v>
      </c>
      <c r="O236" s="86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3" t="s">
        <v>139</v>
      </c>
      <c r="AT236" s="233" t="s">
        <v>134</v>
      </c>
      <c r="AU236" s="233" t="s">
        <v>87</v>
      </c>
      <c r="AY236" s="18" t="s">
        <v>132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84</v>
      </c>
      <c r="BK236" s="234">
        <f>ROUND(I236*H236,2)</f>
        <v>0</v>
      </c>
      <c r="BL236" s="18" t="s">
        <v>139</v>
      </c>
      <c r="BM236" s="233" t="s">
        <v>556</v>
      </c>
    </row>
    <row r="237" s="15" customFormat="1">
      <c r="A237" s="15"/>
      <c r="B237" s="258"/>
      <c r="C237" s="259"/>
      <c r="D237" s="237" t="s">
        <v>141</v>
      </c>
      <c r="E237" s="260" t="s">
        <v>30</v>
      </c>
      <c r="F237" s="261" t="s">
        <v>552</v>
      </c>
      <c r="G237" s="259"/>
      <c r="H237" s="260" t="s">
        <v>30</v>
      </c>
      <c r="I237" s="262"/>
      <c r="J237" s="259"/>
      <c r="K237" s="259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141</v>
      </c>
      <c r="AU237" s="267" t="s">
        <v>87</v>
      </c>
      <c r="AV237" s="15" t="s">
        <v>84</v>
      </c>
      <c r="AW237" s="15" t="s">
        <v>37</v>
      </c>
      <c r="AX237" s="15" t="s">
        <v>76</v>
      </c>
      <c r="AY237" s="267" t="s">
        <v>132</v>
      </c>
    </row>
    <row r="238" s="13" customFormat="1">
      <c r="A238" s="13"/>
      <c r="B238" s="235"/>
      <c r="C238" s="236"/>
      <c r="D238" s="237" t="s">
        <v>141</v>
      </c>
      <c r="E238" s="238" t="s">
        <v>30</v>
      </c>
      <c r="F238" s="239" t="s">
        <v>557</v>
      </c>
      <c r="G238" s="236"/>
      <c r="H238" s="240">
        <v>4508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141</v>
      </c>
      <c r="AU238" s="246" t="s">
        <v>87</v>
      </c>
      <c r="AV238" s="13" t="s">
        <v>87</v>
      </c>
      <c r="AW238" s="13" t="s">
        <v>37</v>
      </c>
      <c r="AX238" s="13" t="s">
        <v>76</v>
      </c>
      <c r="AY238" s="246" t="s">
        <v>132</v>
      </c>
    </row>
    <row r="239" s="14" customFormat="1">
      <c r="A239" s="14"/>
      <c r="B239" s="247"/>
      <c r="C239" s="248"/>
      <c r="D239" s="237" t="s">
        <v>141</v>
      </c>
      <c r="E239" s="249" t="s">
        <v>30</v>
      </c>
      <c r="F239" s="250" t="s">
        <v>143</v>
      </c>
      <c r="G239" s="248"/>
      <c r="H239" s="251">
        <v>4508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141</v>
      </c>
      <c r="AU239" s="257" t="s">
        <v>87</v>
      </c>
      <c r="AV239" s="14" t="s">
        <v>139</v>
      </c>
      <c r="AW239" s="14" t="s">
        <v>37</v>
      </c>
      <c r="AX239" s="14" t="s">
        <v>84</v>
      </c>
      <c r="AY239" s="257" t="s">
        <v>132</v>
      </c>
    </row>
    <row r="240" s="2" customFormat="1" ht="16.5" customHeight="1">
      <c r="A240" s="40"/>
      <c r="B240" s="41"/>
      <c r="C240" s="222" t="s">
        <v>290</v>
      </c>
      <c r="D240" s="222" t="s">
        <v>134</v>
      </c>
      <c r="E240" s="223" t="s">
        <v>558</v>
      </c>
      <c r="F240" s="224" t="s">
        <v>559</v>
      </c>
      <c r="G240" s="225" t="s">
        <v>194</v>
      </c>
      <c r="H240" s="226">
        <v>196</v>
      </c>
      <c r="I240" s="227"/>
      <c r="J240" s="228">
        <f>ROUND(I240*H240,2)</f>
        <v>0</v>
      </c>
      <c r="K240" s="224" t="s">
        <v>138</v>
      </c>
      <c r="L240" s="46"/>
      <c r="M240" s="229" t="s">
        <v>30</v>
      </c>
      <c r="N240" s="230" t="s">
        <v>47</v>
      </c>
      <c r="O240" s="86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3" t="s">
        <v>139</v>
      </c>
      <c r="AT240" s="233" t="s">
        <v>134</v>
      </c>
      <c r="AU240" s="233" t="s">
        <v>87</v>
      </c>
      <c r="AY240" s="18" t="s">
        <v>132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84</v>
      </c>
      <c r="BK240" s="234">
        <f>ROUND(I240*H240,2)</f>
        <v>0</v>
      </c>
      <c r="BL240" s="18" t="s">
        <v>139</v>
      </c>
      <c r="BM240" s="233" t="s">
        <v>560</v>
      </c>
    </row>
    <row r="241" s="13" customFormat="1">
      <c r="A241" s="13"/>
      <c r="B241" s="235"/>
      <c r="C241" s="236"/>
      <c r="D241" s="237" t="s">
        <v>141</v>
      </c>
      <c r="E241" s="238" t="s">
        <v>30</v>
      </c>
      <c r="F241" s="239" t="s">
        <v>561</v>
      </c>
      <c r="G241" s="236"/>
      <c r="H241" s="240">
        <v>196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141</v>
      </c>
      <c r="AU241" s="246" t="s">
        <v>87</v>
      </c>
      <c r="AV241" s="13" t="s">
        <v>87</v>
      </c>
      <c r="AW241" s="13" t="s">
        <v>37</v>
      </c>
      <c r="AX241" s="13" t="s">
        <v>76</v>
      </c>
      <c r="AY241" s="246" t="s">
        <v>132</v>
      </c>
    </row>
    <row r="242" s="14" customFormat="1">
      <c r="A242" s="14"/>
      <c r="B242" s="247"/>
      <c r="C242" s="248"/>
      <c r="D242" s="237" t="s">
        <v>141</v>
      </c>
      <c r="E242" s="249" t="s">
        <v>30</v>
      </c>
      <c r="F242" s="250" t="s">
        <v>143</v>
      </c>
      <c r="G242" s="248"/>
      <c r="H242" s="251">
        <v>196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141</v>
      </c>
      <c r="AU242" s="257" t="s">
        <v>87</v>
      </c>
      <c r="AV242" s="14" t="s">
        <v>139</v>
      </c>
      <c r="AW242" s="14" t="s">
        <v>37</v>
      </c>
      <c r="AX242" s="14" t="s">
        <v>84</v>
      </c>
      <c r="AY242" s="257" t="s">
        <v>132</v>
      </c>
    </row>
    <row r="243" s="2" customFormat="1" ht="21.75" customHeight="1">
      <c r="A243" s="40"/>
      <c r="B243" s="41"/>
      <c r="C243" s="222" t="s">
        <v>297</v>
      </c>
      <c r="D243" s="222" t="s">
        <v>134</v>
      </c>
      <c r="E243" s="223" t="s">
        <v>562</v>
      </c>
      <c r="F243" s="224" t="s">
        <v>563</v>
      </c>
      <c r="G243" s="225" t="s">
        <v>194</v>
      </c>
      <c r="H243" s="226">
        <v>196</v>
      </c>
      <c r="I243" s="227"/>
      <c r="J243" s="228">
        <f>ROUND(I243*H243,2)</f>
        <v>0</v>
      </c>
      <c r="K243" s="224" t="s">
        <v>138</v>
      </c>
      <c r="L243" s="46"/>
      <c r="M243" s="229" t="s">
        <v>30</v>
      </c>
      <c r="N243" s="230" t="s">
        <v>47</v>
      </c>
      <c r="O243" s="86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3" t="s">
        <v>139</v>
      </c>
      <c r="AT243" s="233" t="s">
        <v>134</v>
      </c>
      <c r="AU243" s="233" t="s">
        <v>87</v>
      </c>
      <c r="AY243" s="18" t="s">
        <v>132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8" t="s">
        <v>84</v>
      </c>
      <c r="BK243" s="234">
        <f>ROUND(I243*H243,2)</f>
        <v>0</v>
      </c>
      <c r="BL243" s="18" t="s">
        <v>139</v>
      </c>
      <c r="BM243" s="233" t="s">
        <v>564</v>
      </c>
    </row>
    <row r="244" s="13" customFormat="1">
      <c r="A244" s="13"/>
      <c r="B244" s="235"/>
      <c r="C244" s="236"/>
      <c r="D244" s="237" t="s">
        <v>141</v>
      </c>
      <c r="E244" s="238" t="s">
        <v>30</v>
      </c>
      <c r="F244" s="239" t="s">
        <v>561</v>
      </c>
      <c r="G244" s="236"/>
      <c r="H244" s="240">
        <v>196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141</v>
      </c>
      <c r="AU244" s="246" t="s">
        <v>87</v>
      </c>
      <c r="AV244" s="13" t="s">
        <v>87</v>
      </c>
      <c r="AW244" s="13" t="s">
        <v>37</v>
      </c>
      <c r="AX244" s="13" t="s">
        <v>76</v>
      </c>
      <c r="AY244" s="246" t="s">
        <v>132</v>
      </c>
    </row>
    <row r="245" s="14" customFormat="1">
      <c r="A245" s="14"/>
      <c r="B245" s="247"/>
      <c r="C245" s="248"/>
      <c r="D245" s="237" t="s">
        <v>141</v>
      </c>
      <c r="E245" s="249" t="s">
        <v>30</v>
      </c>
      <c r="F245" s="250" t="s">
        <v>143</v>
      </c>
      <c r="G245" s="248"/>
      <c r="H245" s="251">
        <v>196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141</v>
      </c>
      <c r="AU245" s="257" t="s">
        <v>87</v>
      </c>
      <c r="AV245" s="14" t="s">
        <v>139</v>
      </c>
      <c r="AW245" s="14" t="s">
        <v>37</v>
      </c>
      <c r="AX245" s="14" t="s">
        <v>84</v>
      </c>
      <c r="AY245" s="257" t="s">
        <v>132</v>
      </c>
    </row>
    <row r="246" s="12" customFormat="1" ht="22.8" customHeight="1">
      <c r="A246" s="12"/>
      <c r="B246" s="206"/>
      <c r="C246" s="207"/>
      <c r="D246" s="208" t="s">
        <v>75</v>
      </c>
      <c r="E246" s="220" t="s">
        <v>353</v>
      </c>
      <c r="F246" s="220" t="s">
        <v>354</v>
      </c>
      <c r="G246" s="207"/>
      <c r="H246" s="207"/>
      <c r="I246" s="210"/>
      <c r="J246" s="221">
        <f>BK246</f>
        <v>0</v>
      </c>
      <c r="K246" s="207"/>
      <c r="L246" s="212"/>
      <c r="M246" s="213"/>
      <c r="N246" s="214"/>
      <c r="O246" s="214"/>
      <c r="P246" s="215">
        <f>P247</f>
        <v>0</v>
      </c>
      <c r="Q246" s="214"/>
      <c r="R246" s="215">
        <f>R247</f>
        <v>0</v>
      </c>
      <c r="S246" s="214"/>
      <c r="T246" s="216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7" t="s">
        <v>84</v>
      </c>
      <c r="AT246" s="218" t="s">
        <v>75</v>
      </c>
      <c r="AU246" s="218" t="s">
        <v>84</v>
      </c>
      <c r="AY246" s="217" t="s">
        <v>132</v>
      </c>
      <c r="BK246" s="219">
        <f>BK247</f>
        <v>0</v>
      </c>
    </row>
    <row r="247" s="2" customFormat="1" ht="16.5" customHeight="1">
      <c r="A247" s="40"/>
      <c r="B247" s="41"/>
      <c r="C247" s="222" t="s">
        <v>302</v>
      </c>
      <c r="D247" s="222" t="s">
        <v>134</v>
      </c>
      <c r="E247" s="223" t="s">
        <v>565</v>
      </c>
      <c r="F247" s="224" t="s">
        <v>566</v>
      </c>
      <c r="G247" s="225" t="s">
        <v>194</v>
      </c>
      <c r="H247" s="226">
        <v>99.608999999999995</v>
      </c>
      <c r="I247" s="227"/>
      <c r="J247" s="228">
        <f>ROUND(I247*H247,2)</f>
        <v>0</v>
      </c>
      <c r="K247" s="224" t="s">
        <v>138</v>
      </c>
      <c r="L247" s="46"/>
      <c r="M247" s="278" t="s">
        <v>30</v>
      </c>
      <c r="N247" s="279" t="s">
        <v>47</v>
      </c>
      <c r="O247" s="280"/>
      <c r="P247" s="281">
        <f>O247*H247</f>
        <v>0</v>
      </c>
      <c r="Q247" s="281">
        <v>0</v>
      </c>
      <c r="R247" s="281">
        <f>Q247*H247</f>
        <v>0</v>
      </c>
      <c r="S247" s="281">
        <v>0</v>
      </c>
      <c r="T247" s="28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3" t="s">
        <v>139</v>
      </c>
      <c r="AT247" s="233" t="s">
        <v>134</v>
      </c>
      <c r="AU247" s="233" t="s">
        <v>87</v>
      </c>
      <c r="AY247" s="18" t="s">
        <v>132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84</v>
      </c>
      <c r="BK247" s="234">
        <f>ROUND(I247*H247,2)</f>
        <v>0</v>
      </c>
      <c r="BL247" s="18" t="s">
        <v>139</v>
      </c>
      <c r="BM247" s="233" t="s">
        <v>567</v>
      </c>
    </row>
    <row r="248" s="2" customFormat="1" ht="6.96" customHeight="1">
      <c r="A248" s="40"/>
      <c r="B248" s="61"/>
      <c r="C248" s="62"/>
      <c r="D248" s="62"/>
      <c r="E248" s="62"/>
      <c r="F248" s="62"/>
      <c r="G248" s="62"/>
      <c r="H248" s="62"/>
      <c r="I248" s="170"/>
      <c r="J248" s="62"/>
      <c r="K248" s="62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nCIh5tKM+0HRZ2OuMDUSq6ObZiMJbgtWhZtdRKI7rlsGWl/n7ykjvFJN2XMIAtsYoLf8Rw7Qem7qZHTAkXWmHA==" hashValue="aOnT4t5gP59QKiIvIxtwVEyz0Y1oHoxhKFjoJTsI7XTNgr8CVN3qXcLnJb0lPVNYXvEwgjJEOgpUzclgPFRBZQ==" algorithmName="SHA-512" password="CC35"/>
  <autoFilter ref="C84:K24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102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Lesopark Pod Kalichem – vodohospodářská část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103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568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98</v>
      </c>
      <c r="G11" s="40"/>
      <c r="H11" s="40"/>
      <c r="I11" s="142" t="s">
        <v>20</v>
      </c>
      <c r="J11" s="141" t="s">
        <v>569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12. 6. 2020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570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31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6"/>
      <c r="B27" s="147"/>
      <c r="C27" s="146"/>
      <c r="D27" s="146"/>
      <c r="E27" s="148" t="s">
        <v>107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ROUND((SUM(BE83:BE136)),  2)</f>
        <v>0</v>
      </c>
      <c r="G33" s="40"/>
      <c r="H33" s="40"/>
      <c r="I33" s="159">
        <v>0.20999999999999999</v>
      </c>
      <c r="J33" s="158">
        <f>ROUND(((SUM(BE83:BE136))*I33),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ROUND((SUM(BF83:BF136)),  2)</f>
        <v>0</v>
      </c>
      <c r="G34" s="40"/>
      <c r="H34" s="40"/>
      <c r="I34" s="159">
        <v>0.14999999999999999</v>
      </c>
      <c r="J34" s="158">
        <f>ROUND(((SUM(BF83:BF136))*I34),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ROUND((SUM(BG83:BG136)),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ROUND((SUM(BH83:BH136)),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ROUND((SUM(BI83:BI136)),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108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Lesopark Pod Kalichem – vodohospodářská část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103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05 - Přípojka NN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Sušice </v>
      </c>
      <c r="G52" s="42"/>
      <c r="H52" s="42"/>
      <c r="I52" s="142" t="s">
        <v>24</v>
      </c>
      <c r="J52" s="74" t="str">
        <f>IF(J12="","",J12)</f>
        <v>12. 6. 2020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Sušice_x0009__x0009__x0009__x0009__x0009_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109</v>
      </c>
      <c r="D57" s="176"/>
      <c r="E57" s="176"/>
      <c r="F57" s="176"/>
      <c r="G57" s="176"/>
      <c r="H57" s="176"/>
      <c r="I57" s="177"/>
      <c r="J57" s="178" t="s">
        <v>110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111</v>
      </c>
    </row>
    <row r="60" s="9" customFormat="1" ht="24.96" customHeight="1">
      <c r="A60" s="9"/>
      <c r="B60" s="180"/>
      <c r="C60" s="181"/>
      <c r="D60" s="182" t="s">
        <v>568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571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572</v>
      </c>
      <c r="E62" s="190"/>
      <c r="F62" s="190"/>
      <c r="G62" s="190"/>
      <c r="H62" s="190"/>
      <c r="I62" s="191"/>
      <c r="J62" s="192">
        <f>J99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573</v>
      </c>
      <c r="E63" s="190"/>
      <c r="F63" s="190"/>
      <c r="G63" s="190"/>
      <c r="H63" s="190"/>
      <c r="I63" s="191"/>
      <c r="J63" s="192">
        <f>J132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38"/>
      <c r="J64" s="42"/>
      <c r="K64" s="42"/>
      <c r="L64" s="1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0"/>
      <c r="J65" s="62"/>
      <c r="K65" s="6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73"/>
      <c r="J69" s="64"/>
      <c r="K69" s="64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119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4" t="str">
        <f>E7</f>
        <v>Lesopark Pod Kalichem – vodohospodářská část</v>
      </c>
      <c r="F73" s="33"/>
      <c r="G73" s="33"/>
      <c r="H73" s="33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103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IO 05 - Přípojka NN</v>
      </c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 xml:space="preserve">Sušice </v>
      </c>
      <c r="G77" s="42"/>
      <c r="H77" s="42"/>
      <c r="I77" s="142" t="s">
        <v>24</v>
      </c>
      <c r="J77" s="74" t="str">
        <f>IF(J12="","",J12)</f>
        <v>12. 6. 2020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3" t="s">
        <v>28</v>
      </c>
      <c r="D79" s="42"/>
      <c r="E79" s="42"/>
      <c r="F79" s="28" t="str">
        <f>E15</f>
        <v>Město Sušice_x0009__x0009__x0009__x0009__x0009_</v>
      </c>
      <c r="G79" s="42"/>
      <c r="H79" s="42"/>
      <c r="I79" s="142" t="s">
        <v>35</v>
      </c>
      <c r="J79" s="38" t="str">
        <f>E21</f>
        <v>VH-TRES spol.s r.o., České Budějovice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33</v>
      </c>
      <c r="D80" s="42"/>
      <c r="E80" s="42"/>
      <c r="F80" s="28" t="str">
        <f>IF(E18="","",E18)</f>
        <v>Vyplň údaj</v>
      </c>
      <c r="G80" s="42"/>
      <c r="H80" s="42"/>
      <c r="I80" s="142" t="s">
        <v>38</v>
      </c>
      <c r="J80" s="38" t="str">
        <f>E24</f>
        <v xml:space="preserve"> 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94"/>
      <c r="B82" s="195"/>
      <c r="C82" s="196" t="s">
        <v>120</v>
      </c>
      <c r="D82" s="197" t="s">
        <v>61</v>
      </c>
      <c r="E82" s="197" t="s">
        <v>57</v>
      </c>
      <c r="F82" s="197" t="s">
        <v>58</v>
      </c>
      <c r="G82" s="197" t="s">
        <v>121</v>
      </c>
      <c r="H82" s="197" t="s">
        <v>122</v>
      </c>
      <c r="I82" s="198" t="s">
        <v>123</v>
      </c>
      <c r="J82" s="197" t="s">
        <v>110</v>
      </c>
      <c r="K82" s="199" t="s">
        <v>124</v>
      </c>
      <c r="L82" s="200"/>
      <c r="M82" s="94" t="s">
        <v>30</v>
      </c>
      <c r="N82" s="95" t="s">
        <v>46</v>
      </c>
      <c r="O82" s="95" t="s">
        <v>125</v>
      </c>
      <c r="P82" s="95" t="s">
        <v>126</v>
      </c>
      <c r="Q82" s="95" t="s">
        <v>127</v>
      </c>
      <c r="R82" s="95" t="s">
        <v>128</v>
      </c>
      <c r="S82" s="95" t="s">
        <v>129</v>
      </c>
      <c r="T82" s="96" t="s">
        <v>130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0"/>
      <c r="B83" s="41"/>
      <c r="C83" s="101" t="s">
        <v>131</v>
      </c>
      <c r="D83" s="42"/>
      <c r="E83" s="42"/>
      <c r="F83" s="42"/>
      <c r="G83" s="42"/>
      <c r="H83" s="42"/>
      <c r="I83" s="138"/>
      <c r="J83" s="201">
        <f>BK83</f>
        <v>0</v>
      </c>
      <c r="K83" s="42"/>
      <c r="L83" s="46"/>
      <c r="M83" s="97"/>
      <c r="N83" s="202"/>
      <c r="O83" s="98"/>
      <c r="P83" s="203">
        <f>P84</f>
        <v>0</v>
      </c>
      <c r="Q83" s="98"/>
      <c r="R83" s="203">
        <f>R84</f>
        <v>0</v>
      </c>
      <c r="S83" s="98"/>
      <c r="T83" s="204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75</v>
      </c>
      <c r="AU83" s="18" t="s">
        <v>111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75</v>
      </c>
      <c r="E84" s="209" t="s">
        <v>95</v>
      </c>
      <c r="F84" s="209" t="s">
        <v>96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P85+P99+P132</f>
        <v>0</v>
      </c>
      <c r="Q84" s="214"/>
      <c r="R84" s="215">
        <f>R85+R99+R132</f>
        <v>0</v>
      </c>
      <c r="S84" s="214"/>
      <c r="T84" s="216">
        <f>T85+T99+T132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84</v>
      </c>
      <c r="AT84" s="218" t="s">
        <v>75</v>
      </c>
      <c r="AU84" s="218" t="s">
        <v>76</v>
      </c>
      <c r="AY84" s="217" t="s">
        <v>132</v>
      </c>
      <c r="BK84" s="219">
        <f>BK85+BK99+BK132</f>
        <v>0</v>
      </c>
    </row>
    <row r="85" s="12" customFormat="1" ht="22.8" customHeight="1">
      <c r="A85" s="12"/>
      <c r="B85" s="206"/>
      <c r="C85" s="207"/>
      <c r="D85" s="208" t="s">
        <v>75</v>
      </c>
      <c r="E85" s="220" t="s">
        <v>574</v>
      </c>
      <c r="F85" s="220" t="s">
        <v>575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SUM(P86:P98)</f>
        <v>0</v>
      </c>
      <c r="Q85" s="214"/>
      <c r="R85" s="215">
        <f>SUM(R86:R98)</f>
        <v>0</v>
      </c>
      <c r="S85" s="214"/>
      <c r="T85" s="216">
        <f>SUM(T86:T98)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149</v>
      </c>
      <c r="AT85" s="218" t="s">
        <v>75</v>
      </c>
      <c r="AU85" s="218" t="s">
        <v>84</v>
      </c>
      <c r="AY85" s="217" t="s">
        <v>132</v>
      </c>
      <c r="BK85" s="219">
        <f>SUM(BK86:BK98)</f>
        <v>0</v>
      </c>
    </row>
    <row r="86" s="2" customFormat="1" ht="21.75" customHeight="1">
      <c r="A86" s="40"/>
      <c r="B86" s="41"/>
      <c r="C86" s="268" t="s">
        <v>84</v>
      </c>
      <c r="D86" s="268" t="s">
        <v>199</v>
      </c>
      <c r="E86" s="269" t="s">
        <v>84</v>
      </c>
      <c r="F86" s="270" t="s">
        <v>576</v>
      </c>
      <c r="G86" s="271" t="s">
        <v>271</v>
      </c>
      <c r="H86" s="272">
        <v>1</v>
      </c>
      <c r="I86" s="273"/>
      <c r="J86" s="274">
        <f>ROUND(I86*H86,2)</f>
        <v>0</v>
      </c>
      <c r="K86" s="270" t="s">
        <v>30</v>
      </c>
      <c r="L86" s="275"/>
      <c r="M86" s="276" t="s">
        <v>30</v>
      </c>
      <c r="N86" s="277" t="s">
        <v>47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180</v>
      </c>
      <c r="AT86" s="233" t="s">
        <v>199</v>
      </c>
      <c r="AU86" s="233" t="s">
        <v>87</v>
      </c>
      <c r="AY86" s="18" t="s">
        <v>132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8" t="s">
        <v>84</v>
      </c>
      <c r="BK86" s="234">
        <f>ROUND(I86*H86,2)</f>
        <v>0</v>
      </c>
      <c r="BL86" s="18" t="s">
        <v>139</v>
      </c>
      <c r="BM86" s="233" t="s">
        <v>244</v>
      </c>
    </row>
    <row r="87" s="2" customFormat="1" ht="16.5" customHeight="1">
      <c r="A87" s="40"/>
      <c r="B87" s="41"/>
      <c r="C87" s="268" t="s">
        <v>87</v>
      </c>
      <c r="D87" s="268" t="s">
        <v>199</v>
      </c>
      <c r="E87" s="269" t="s">
        <v>87</v>
      </c>
      <c r="F87" s="270" t="s">
        <v>577</v>
      </c>
      <c r="G87" s="271" t="s">
        <v>271</v>
      </c>
      <c r="H87" s="272">
        <v>1</v>
      </c>
      <c r="I87" s="273"/>
      <c r="J87" s="274">
        <f>ROUND(I87*H87,2)</f>
        <v>0</v>
      </c>
      <c r="K87" s="270" t="s">
        <v>30</v>
      </c>
      <c r="L87" s="275"/>
      <c r="M87" s="276" t="s">
        <v>30</v>
      </c>
      <c r="N87" s="277" t="s">
        <v>47</v>
      </c>
      <c r="O87" s="86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3" t="s">
        <v>180</v>
      </c>
      <c r="AT87" s="233" t="s">
        <v>199</v>
      </c>
      <c r="AU87" s="233" t="s">
        <v>87</v>
      </c>
      <c r="AY87" s="18" t="s">
        <v>132</v>
      </c>
      <c r="BE87" s="234">
        <f>IF(N87="základní",J87,0)</f>
        <v>0</v>
      </c>
      <c r="BF87" s="234">
        <f>IF(N87="snížená",J87,0)</f>
        <v>0</v>
      </c>
      <c r="BG87" s="234">
        <f>IF(N87="zákl. přenesená",J87,0)</f>
        <v>0</v>
      </c>
      <c r="BH87" s="234">
        <f>IF(N87="sníž. přenesená",J87,0)</f>
        <v>0</v>
      </c>
      <c r="BI87" s="234">
        <f>IF(N87="nulová",J87,0)</f>
        <v>0</v>
      </c>
      <c r="BJ87" s="18" t="s">
        <v>84</v>
      </c>
      <c r="BK87" s="234">
        <f>ROUND(I87*H87,2)</f>
        <v>0</v>
      </c>
      <c r="BL87" s="18" t="s">
        <v>139</v>
      </c>
      <c r="BM87" s="233" t="s">
        <v>578</v>
      </c>
    </row>
    <row r="88" s="2" customFormat="1" ht="16.5" customHeight="1">
      <c r="A88" s="40"/>
      <c r="B88" s="41"/>
      <c r="C88" s="268" t="s">
        <v>149</v>
      </c>
      <c r="D88" s="268" t="s">
        <v>199</v>
      </c>
      <c r="E88" s="269" t="s">
        <v>168</v>
      </c>
      <c r="F88" s="270" t="s">
        <v>579</v>
      </c>
      <c r="G88" s="271" t="s">
        <v>422</v>
      </c>
      <c r="H88" s="272">
        <v>1</v>
      </c>
      <c r="I88" s="273"/>
      <c r="J88" s="274">
        <f>ROUND(I88*H88,2)</f>
        <v>0</v>
      </c>
      <c r="K88" s="270" t="s">
        <v>30</v>
      </c>
      <c r="L88" s="275"/>
      <c r="M88" s="276" t="s">
        <v>30</v>
      </c>
      <c r="N88" s="277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180</v>
      </c>
      <c r="AT88" s="233" t="s">
        <v>199</v>
      </c>
      <c r="AU88" s="233" t="s">
        <v>87</v>
      </c>
      <c r="AY88" s="18" t="s">
        <v>132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139</v>
      </c>
      <c r="BM88" s="233" t="s">
        <v>580</v>
      </c>
    </row>
    <row r="89" s="2" customFormat="1" ht="16.5" customHeight="1">
      <c r="A89" s="40"/>
      <c r="B89" s="41"/>
      <c r="C89" s="222" t="s">
        <v>139</v>
      </c>
      <c r="D89" s="222" t="s">
        <v>134</v>
      </c>
      <c r="E89" s="223" t="s">
        <v>581</v>
      </c>
      <c r="F89" s="224" t="s">
        <v>582</v>
      </c>
      <c r="G89" s="225" t="s">
        <v>264</v>
      </c>
      <c r="H89" s="226">
        <v>8</v>
      </c>
      <c r="I89" s="227"/>
      <c r="J89" s="228">
        <f>ROUND(I89*H89,2)</f>
        <v>0</v>
      </c>
      <c r="K89" s="224" t="s">
        <v>30</v>
      </c>
      <c r="L89" s="46"/>
      <c r="M89" s="229" t="s">
        <v>30</v>
      </c>
      <c r="N89" s="230" t="s">
        <v>47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139</v>
      </c>
      <c r="AT89" s="233" t="s">
        <v>134</v>
      </c>
      <c r="AU89" s="233" t="s">
        <v>87</v>
      </c>
      <c r="AY89" s="18" t="s">
        <v>132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8" t="s">
        <v>84</v>
      </c>
      <c r="BK89" s="234">
        <f>ROUND(I89*H89,2)</f>
        <v>0</v>
      </c>
      <c r="BL89" s="18" t="s">
        <v>139</v>
      </c>
      <c r="BM89" s="233" t="s">
        <v>279</v>
      </c>
    </row>
    <row r="90" s="2" customFormat="1" ht="16.5" customHeight="1">
      <c r="A90" s="40"/>
      <c r="B90" s="41"/>
      <c r="C90" s="222" t="s">
        <v>162</v>
      </c>
      <c r="D90" s="222" t="s">
        <v>134</v>
      </c>
      <c r="E90" s="223" t="s">
        <v>583</v>
      </c>
      <c r="F90" s="224" t="s">
        <v>584</v>
      </c>
      <c r="G90" s="225" t="s">
        <v>264</v>
      </c>
      <c r="H90" s="226">
        <v>8</v>
      </c>
      <c r="I90" s="227"/>
      <c r="J90" s="228">
        <f>ROUND(I90*H90,2)</f>
        <v>0</v>
      </c>
      <c r="K90" s="224" t="s">
        <v>30</v>
      </c>
      <c r="L90" s="46"/>
      <c r="M90" s="229" t="s">
        <v>30</v>
      </c>
      <c r="N90" s="230" t="s">
        <v>47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139</v>
      </c>
      <c r="AT90" s="233" t="s">
        <v>134</v>
      </c>
      <c r="AU90" s="233" t="s">
        <v>87</v>
      </c>
      <c r="AY90" s="18" t="s">
        <v>132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8" t="s">
        <v>84</v>
      </c>
      <c r="BK90" s="234">
        <f>ROUND(I90*H90,2)</f>
        <v>0</v>
      </c>
      <c r="BL90" s="18" t="s">
        <v>139</v>
      </c>
      <c r="BM90" s="233" t="s">
        <v>324</v>
      </c>
    </row>
    <row r="91" s="2" customFormat="1" ht="16.5" customHeight="1">
      <c r="A91" s="40"/>
      <c r="B91" s="41"/>
      <c r="C91" s="222" t="s">
        <v>168</v>
      </c>
      <c r="D91" s="222" t="s">
        <v>134</v>
      </c>
      <c r="E91" s="223" t="s">
        <v>585</v>
      </c>
      <c r="F91" s="224" t="s">
        <v>586</v>
      </c>
      <c r="G91" s="225" t="s">
        <v>264</v>
      </c>
      <c r="H91" s="226">
        <v>8</v>
      </c>
      <c r="I91" s="227"/>
      <c r="J91" s="228">
        <f>ROUND(I91*H91,2)</f>
        <v>0</v>
      </c>
      <c r="K91" s="224" t="s">
        <v>30</v>
      </c>
      <c r="L91" s="46"/>
      <c r="M91" s="229" t="s">
        <v>30</v>
      </c>
      <c r="N91" s="230" t="s">
        <v>47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139</v>
      </c>
      <c r="AT91" s="233" t="s">
        <v>134</v>
      </c>
      <c r="AU91" s="233" t="s">
        <v>87</v>
      </c>
      <c r="AY91" s="18" t="s">
        <v>132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8" t="s">
        <v>84</v>
      </c>
      <c r="BK91" s="234">
        <f>ROUND(I91*H91,2)</f>
        <v>0</v>
      </c>
      <c r="BL91" s="18" t="s">
        <v>139</v>
      </c>
      <c r="BM91" s="233" t="s">
        <v>334</v>
      </c>
    </row>
    <row r="92" s="2" customFormat="1" ht="16.5" customHeight="1">
      <c r="A92" s="40"/>
      <c r="B92" s="41"/>
      <c r="C92" s="222" t="s">
        <v>173</v>
      </c>
      <c r="D92" s="222" t="s">
        <v>134</v>
      </c>
      <c r="E92" s="223" t="s">
        <v>587</v>
      </c>
      <c r="F92" s="224" t="s">
        <v>588</v>
      </c>
      <c r="G92" s="225" t="s">
        <v>589</v>
      </c>
      <c r="H92" s="226">
        <v>4</v>
      </c>
      <c r="I92" s="227"/>
      <c r="J92" s="228">
        <f>ROUND(I92*H92,2)</f>
        <v>0</v>
      </c>
      <c r="K92" s="224" t="s">
        <v>30</v>
      </c>
      <c r="L92" s="46"/>
      <c r="M92" s="229" t="s">
        <v>30</v>
      </c>
      <c r="N92" s="230" t="s">
        <v>47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139</v>
      </c>
      <c r="AT92" s="233" t="s">
        <v>134</v>
      </c>
      <c r="AU92" s="233" t="s">
        <v>87</v>
      </c>
      <c r="AY92" s="18" t="s">
        <v>132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8" t="s">
        <v>84</v>
      </c>
      <c r="BK92" s="234">
        <f>ROUND(I92*H92,2)</f>
        <v>0</v>
      </c>
      <c r="BL92" s="18" t="s">
        <v>139</v>
      </c>
      <c r="BM92" s="233" t="s">
        <v>343</v>
      </c>
    </row>
    <row r="93" s="2" customFormat="1" ht="16.5" customHeight="1">
      <c r="A93" s="40"/>
      <c r="B93" s="41"/>
      <c r="C93" s="222" t="s">
        <v>180</v>
      </c>
      <c r="D93" s="222" t="s">
        <v>134</v>
      </c>
      <c r="E93" s="223" t="s">
        <v>590</v>
      </c>
      <c r="F93" s="224" t="s">
        <v>591</v>
      </c>
      <c r="G93" s="225" t="s">
        <v>589</v>
      </c>
      <c r="H93" s="226">
        <v>2</v>
      </c>
      <c r="I93" s="227"/>
      <c r="J93" s="228">
        <f>ROUND(I93*H93,2)</f>
        <v>0</v>
      </c>
      <c r="K93" s="224" t="s">
        <v>30</v>
      </c>
      <c r="L93" s="46"/>
      <c r="M93" s="229" t="s">
        <v>30</v>
      </c>
      <c r="N93" s="230" t="s">
        <v>47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139</v>
      </c>
      <c r="AT93" s="233" t="s">
        <v>134</v>
      </c>
      <c r="AU93" s="233" t="s">
        <v>87</v>
      </c>
      <c r="AY93" s="18" t="s">
        <v>132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8" t="s">
        <v>84</v>
      </c>
      <c r="BK93" s="234">
        <f>ROUND(I93*H93,2)</f>
        <v>0</v>
      </c>
      <c r="BL93" s="18" t="s">
        <v>139</v>
      </c>
      <c r="BM93" s="233" t="s">
        <v>355</v>
      </c>
    </row>
    <row r="94" s="2" customFormat="1" ht="16.5" customHeight="1">
      <c r="A94" s="40"/>
      <c r="B94" s="41"/>
      <c r="C94" s="222" t="s">
        <v>185</v>
      </c>
      <c r="D94" s="222" t="s">
        <v>134</v>
      </c>
      <c r="E94" s="223" t="s">
        <v>592</v>
      </c>
      <c r="F94" s="224" t="s">
        <v>593</v>
      </c>
      <c r="G94" s="225" t="s">
        <v>271</v>
      </c>
      <c r="H94" s="226">
        <v>1</v>
      </c>
      <c r="I94" s="227"/>
      <c r="J94" s="228">
        <f>ROUND(I94*H94,2)</f>
        <v>0</v>
      </c>
      <c r="K94" s="224" t="s">
        <v>30</v>
      </c>
      <c r="L94" s="46"/>
      <c r="M94" s="229" t="s">
        <v>30</v>
      </c>
      <c r="N94" s="230" t="s">
        <v>47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139</v>
      </c>
      <c r="AT94" s="233" t="s">
        <v>134</v>
      </c>
      <c r="AU94" s="233" t="s">
        <v>87</v>
      </c>
      <c r="AY94" s="18" t="s">
        <v>132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8" t="s">
        <v>84</v>
      </c>
      <c r="BK94" s="234">
        <f>ROUND(I94*H94,2)</f>
        <v>0</v>
      </c>
      <c r="BL94" s="18" t="s">
        <v>139</v>
      </c>
      <c r="BM94" s="233" t="s">
        <v>594</v>
      </c>
    </row>
    <row r="95" s="2" customFormat="1" ht="16.5" customHeight="1">
      <c r="A95" s="40"/>
      <c r="B95" s="41"/>
      <c r="C95" s="222" t="s">
        <v>191</v>
      </c>
      <c r="D95" s="222" t="s">
        <v>134</v>
      </c>
      <c r="E95" s="223" t="s">
        <v>595</v>
      </c>
      <c r="F95" s="224" t="s">
        <v>596</v>
      </c>
      <c r="G95" s="225" t="s">
        <v>264</v>
      </c>
      <c r="H95" s="226">
        <v>0.59999999999999998</v>
      </c>
      <c r="I95" s="227"/>
      <c r="J95" s="228">
        <f>ROUND(I95*H95,2)</f>
        <v>0</v>
      </c>
      <c r="K95" s="224" t="s">
        <v>30</v>
      </c>
      <c r="L95" s="46"/>
      <c r="M95" s="229" t="s">
        <v>30</v>
      </c>
      <c r="N95" s="230" t="s">
        <v>47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139</v>
      </c>
      <c r="AT95" s="233" t="s">
        <v>134</v>
      </c>
      <c r="AU95" s="233" t="s">
        <v>87</v>
      </c>
      <c r="AY95" s="18" t="s">
        <v>132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8" t="s">
        <v>84</v>
      </c>
      <c r="BK95" s="234">
        <f>ROUND(I95*H95,2)</f>
        <v>0</v>
      </c>
      <c r="BL95" s="18" t="s">
        <v>139</v>
      </c>
      <c r="BM95" s="233" t="s">
        <v>597</v>
      </c>
    </row>
    <row r="96" s="13" customFormat="1">
      <c r="A96" s="13"/>
      <c r="B96" s="235"/>
      <c r="C96" s="236"/>
      <c r="D96" s="237" t="s">
        <v>141</v>
      </c>
      <c r="E96" s="238" t="s">
        <v>30</v>
      </c>
      <c r="F96" s="239" t="s">
        <v>598</v>
      </c>
      <c r="G96" s="236"/>
      <c r="H96" s="240">
        <v>0.59999999999999998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141</v>
      </c>
      <c r="AU96" s="246" t="s">
        <v>87</v>
      </c>
      <c r="AV96" s="13" t="s">
        <v>87</v>
      </c>
      <c r="AW96" s="13" t="s">
        <v>37</v>
      </c>
      <c r="AX96" s="13" t="s">
        <v>76</v>
      </c>
      <c r="AY96" s="246" t="s">
        <v>132</v>
      </c>
    </row>
    <row r="97" s="14" customFormat="1">
      <c r="A97" s="14"/>
      <c r="B97" s="247"/>
      <c r="C97" s="248"/>
      <c r="D97" s="237" t="s">
        <v>141</v>
      </c>
      <c r="E97" s="249" t="s">
        <v>30</v>
      </c>
      <c r="F97" s="250" t="s">
        <v>143</v>
      </c>
      <c r="G97" s="248"/>
      <c r="H97" s="251">
        <v>0.59999999999999998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141</v>
      </c>
      <c r="AU97" s="257" t="s">
        <v>87</v>
      </c>
      <c r="AV97" s="14" t="s">
        <v>139</v>
      </c>
      <c r="AW97" s="14" t="s">
        <v>37</v>
      </c>
      <c r="AX97" s="14" t="s">
        <v>84</v>
      </c>
      <c r="AY97" s="257" t="s">
        <v>132</v>
      </c>
    </row>
    <row r="98" s="2" customFormat="1" ht="16.5" customHeight="1">
      <c r="A98" s="40"/>
      <c r="B98" s="41"/>
      <c r="C98" s="222" t="s">
        <v>198</v>
      </c>
      <c r="D98" s="222" t="s">
        <v>134</v>
      </c>
      <c r="E98" s="223" t="s">
        <v>599</v>
      </c>
      <c r="F98" s="224" t="s">
        <v>600</v>
      </c>
      <c r="G98" s="225" t="s">
        <v>422</v>
      </c>
      <c r="H98" s="226">
        <v>1</v>
      </c>
      <c r="I98" s="227"/>
      <c r="J98" s="228">
        <f>ROUND(I98*H98,2)</f>
        <v>0</v>
      </c>
      <c r="K98" s="224" t="s">
        <v>30</v>
      </c>
      <c r="L98" s="46"/>
      <c r="M98" s="229" t="s">
        <v>30</v>
      </c>
      <c r="N98" s="230" t="s">
        <v>47</v>
      </c>
      <c r="O98" s="86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139</v>
      </c>
      <c r="AT98" s="233" t="s">
        <v>134</v>
      </c>
      <c r="AU98" s="233" t="s">
        <v>87</v>
      </c>
      <c r="AY98" s="18" t="s">
        <v>132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8" t="s">
        <v>84</v>
      </c>
      <c r="BK98" s="234">
        <f>ROUND(I98*H98,2)</f>
        <v>0</v>
      </c>
      <c r="BL98" s="18" t="s">
        <v>139</v>
      </c>
      <c r="BM98" s="233" t="s">
        <v>601</v>
      </c>
    </row>
    <row r="99" s="12" customFormat="1" ht="22.8" customHeight="1">
      <c r="A99" s="12"/>
      <c r="B99" s="206"/>
      <c r="C99" s="207"/>
      <c r="D99" s="208" t="s">
        <v>75</v>
      </c>
      <c r="E99" s="220" t="s">
        <v>602</v>
      </c>
      <c r="F99" s="220" t="s">
        <v>603</v>
      </c>
      <c r="G99" s="207"/>
      <c r="H99" s="207"/>
      <c r="I99" s="210"/>
      <c r="J99" s="221">
        <f>BK99</f>
        <v>0</v>
      </c>
      <c r="K99" s="207"/>
      <c r="L99" s="212"/>
      <c r="M99" s="213"/>
      <c r="N99" s="214"/>
      <c r="O99" s="214"/>
      <c r="P99" s="215">
        <f>SUM(P100:P131)</f>
        <v>0</v>
      </c>
      <c r="Q99" s="214"/>
      <c r="R99" s="215">
        <f>SUM(R100:R131)</f>
        <v>0</v>
      </c>
      <c r="S99" s="214"/>
      <c r="T99" s="216">
        <f>SUM(T100:T131)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7" t="s">
        <v>149</v>
      </c>
      <c r="AT99" s="218" t="s">
        <v>75</v>
      </c>
      <c r="AU99" s="218" t="s">
        <v>84</v>
      </c>
      <c r="AY99" s="217" t="s">
        <v>132</v>
      </c>
      <c r="BK99" s="219">
        <f>SUM(BK100:BK131)</f>
        <v>0</v>
      </c>
    </row>
    <row r="100" s="2" customFormat="1" ht="16.5" customHeight="1">
      <c r="A100" s="40"/>
      <c r="B100" s="41"/>
      <c r="C100" s="222" t="s">
        <v>204</v>
      </c>
      <c r="D100" s="222" t="s">
        <v>134</v>
      </c>
      <c r="E100" s="223" t="s">
        <v>604</v>
      </c>
      <c r="F100" s="224" t="s">
        <v>605</v>
      </c>
      <c r="G100" s="225" t="s">
        <v>606</v>
      </c>
      <c r="H100" s="226">
        <v>0.0080000000000000002</v>
      </c>
      <c r="I100" s="227"/>
      <c r="J100" s="228">
        <f>ROUND(I100*H100,2)</f>
        <v>0</v>
      </c>
      <c r="K100" s="224" t="s">
        <v>30</v>
      </c>
      <c r="L100" s="46"/>
      <c r="M100" s="229" t="s">
        <v>30</v>
      </c>
      <c r="N100" s="230" t="s">
        <v>47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139</v>
      </c>
      <c r="AT100" s="233" t="s">
        <v>134</v>
      </c>
      <c r="AU100" s="233" t="s">
        <v>87</v>
      </c>
      <c r="AY100" s="18" t="s">
        <v>132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8" t="s">
        <v>84</v>
      </c>
      <c r="BK100" s="234">
        <f>ROUND(I100*H100,2)</f>
        <v>0</v>
      </c>
      <c r="BL100" s="18" t="s">
        <v>139</v>
      </c>
      <c r="BM100" s="233" t="s">
        <v>607</v>
      </c>
    </row>
    <row r="101" s="2" customFormat="1" ht="16.5" customHeight="1">
      <c r="A101" s="40"/>
      <c r="B101" s="41"/>
      <c r="C101" s="222" t="s">
        <v>209</v>
      </c>
      <c r="D101" s="222" t="s">
        <v>134</v>
      </c>
      <c r="E101" s="223" t="s">
        <v>608</v>
      </c>
      <c r="F101" s="224" t="s">
        <v>609</v>
      </c>
      <c r="G101" s="225" t="s">
        <v>589</v>
      </c>
      <c r="H101" s="226">
        <v>1</v>
      </c>
      <c r="I101" s="227"/>
      <c r="J101" s="228">
        <f>ROUND(I101*H101,2)</f>
        <v>0</v>
      </c>
      <c r="K101" s="224" t="s">
        <v>30</v>
      </c>
      <c r="L101" s="46"/>
      <c r="M101" s="229" t="s">
        <v>30</v>
      </c>
      <c r="N101" s="230" t="s">
        <v>47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139</v>
      </c>
      <c r="AT101" s="233" t="s">
        <v>134</v>
      </c>
      <c r="AU101" s="233" t="s">
        <v>87</v>
      </c>
      <c r="AY101" s="18" t="s">
        <v>132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8" t="s">
        <v>84</v>
      </c>
      <c r="BK101" s="234">
        <f>ROUND(I101*H101,2)</f>
        <v>0</v>
      </c>
      <c r="BL101" s="18" t="s">
        <v>139</v>
      </c>
      <c r="BM101" s="233" t="s">
        <v>610</v>
      </c>
    </row>
    <row r="102" s="2" customFormat="1" ht="16.5" customHeight="1">
      <c r="A102" s="40"/>
      <c r="B102" s="41"/>
      <c r="C102" s="222" t="s">
        <v>214</v>
      </c>
      <c r="D102" s="222" t="s">
        <v>134</v>
      </c>
      <c r="E102" s="223" t="s">
        <v>611</v>
      </c>
      <c r="F102" s="224" t="s">
        <v>612</v>
      </c>
      <c r="G102" s="225" t="s">
        <v>152</v>
      </c>
      <c r="H102" s="226">
        <v>2.7999999999999998</v>
      </c>
      <c r="I102" s="227"/>
      <c r="J102" s="228">
        <f>ROUND(I102*H102,2)</f>
        <v>0</v>
      </c>
      <c r="K102" s="224" t="s">
        <v>30</v>
      </c>
      <c r="L102" s="46"/>
      <c r="M102" s="229" t="s">
        <v>30</v>
      </c>
      <c r="N102" s="230" t="s">
        <v>47</v>
      </c>
      <c r="O102" s="86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139</v>
      </c>
      <c r="AT102" s="233" t="s">
        <v>134</v>
      </c>
      <c r="AU102" s="233" t="s">
        <v>87</v>
      </c>
      <c r="AY102" s="18" t="s">
        <v>132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8" t="s">
        <v>84</v>
      </c>
      <c r="BK102" s="234">
        <f>ROUND(I102*H102,2)</f>
        <v>0</v>
      </c>
      <c r="BL102" s="18" t="s">
        <v>139</v>
      </c>
      <c r="BM102" s="233" t="s">
        <v>613</v>
      </c>
    </row>
    <row r="103" s="13" customFormat="1">
      <c r="A103" s="13"/>
      <c r="B103" s="235"/>
      <c r="C103" s="236"/>
      <c r="D103" s="237" t="s">
        <v>141</v>
      </c>
      <c r="E103" s="238" t="s">
        <v>30</v>
      </c>
      <c r="F103" s="239" t="s">
        <v>614</v>
      </c>
      <c r="G103" s="236"/>
      <c r="H103" s="240">
        <v>2.7999999999999998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141</v>
      </c>
      <c r="AU103" s="246" t="s">
        <v>87</v>
      </c>
      <c r="AV103" s="13" t="s">
        <v>87</v>
      </c>
      <c r="AW103" s="13" t="s">
        <v>37</v>
      </c>
      <c r="AX103" s="13" t="s">
        <v>76</v>
      </c>
      <c r="AY103" s="246" t="s">
        <v>132</v>
      </c>
    </row>
    <row r="104" s="14" customFormat="1">
      <c r="A104" s="14"/>
      <c r="B104" s="247"/>
      <c r="C104" s="248"/>
      <c r="D104" s="237" t="s">
        <v>141</v>
      </c>
      <c r="E104" s="249" t="s">
        <v>30</v>
      </c>
      <c r="F104" s="250" t="s">
        <v>143</v>
      </c>
      <c r="G104" s="248"/>
      <c r="H104" s="251">
        <v>2.7999999999999998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141</v>
      </c>
      <c r="AU104" s="257" t="s">
        <v>87</v>
      </c>
      <c r="AV104" s="14" t="s">
        <v>139</v>
      </c>
      <c r="AW104" s="14" t="s">
        <v>37</v>
      </c>
      <c r="AX104" s="14" t="s">
        <v>84</v>
      </c>
      <c r="AY104" s="257" t="s">
        <v>132</v>
      </c>
    </row>
    <row r="105" s="2" customFormat="1" ht="16.5" customHeight="1">
      <c r="A105" s="40"/>
      <c r="B105" s="41"/>
      <c r="C105" s="222" t="s">
        <v>8</v>
      </c>
      <c r="D105" s="222" t="s">
        <v>134</v>
      </c>
      <c r="E105" s="223" t="s">
        <v>615</v>
      </c>
      <c r="F105" s="224" t="s">
        <v>616</v>
      </c>
      <c r="G105" s="225" t="s">
        <v>158</v>
      </c>
      <c r="H105" s="226">
        <v>1.96</v>
      </c>
      <c r="I105" s="227"/>
      <c r="J105" s="228">
        <f>ROUND(I105*H105,2)</f>
        <v>0</v>
      </c>
      <c r="K105" s="224" t="s">
        <v>30</v>
      </c>
      <c r="L105" s="46"/>
      <c r="M105" s="229" t="s">
        <v>30</v>
      </c>
      <c r="N105" s="230" t="s">
        <v>47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139</v>
      </c>
      <c r="AT105" s="233" t="s">
        <v>134</v>
      </c>
      <c r="AU105" s="233" t="s">
        <v>87</v>
      </c>
      <c r="AY105" s="18" t="s">
        <v>132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139</v>
      </c>
      <c r="BM105" s="233" t="s">
        <v>617</v>
      </c>
    </row>
    <row r="106" s="13" customFormat="1">
      <c r="A106" s="13"/>
      <c r="B106" s="235"/>
      <c r="C106" s="236"/>
      <c r="D106" s="237" t="s">
        <v>141</v>
      </c>
      <c r="E106" s="238" t="s">
        <v>30</v>
      </c>
      <c r="F106" s="239" t="s">
        <v>618</v>
      </c>
      <c r="G106" s="236"/>
      <c r="H106" s="240">
        <v>1.96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141</v>
      </c>
      <c r="AU106" s="246" t="s">
        <v>87</v>
      </c>
      <c r="AV106" s="13" t="s">
        <v>87</v>
      </c>
      <c r="AW106" s="13" t="s">
        <v>37</v>
      </c>
      <c r="AX106" s="13" t="s">
        <v>76</v>
      </c>
      <c r="AY106" s="246" t="s">
        <v>132</v>
      </c>
    </row>
    <row r="107" s="14" customFormat="1">
      <c r="A107" s="14"/>
      <c r="B107" s="247"/>
      <c r="C107" s="248"/>
      <c r="D107" s="237" t="s">
        <v>141</v>
      </c>
      <c r="E107" s="249" t="s">
        <v>30</v>
      </c>
      <c r="F107" s="250" t="s">
        <v>143</v>
      </c>
      <c r="G107" s="248"/>
      <c r="H107" s="251">
        <v>1.96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141</v>
      </c>
      <c r="AU107" s="257" t="s">
        <v>87</v>
      </c>
      <c r="AV107" s="14" t="s">
        <v>139</v>
      </c>
      <c r="AW107" s="14" t="s">
        <v>37</v>
      </c>
      <c r="AX107" s="14" t="s">
        <v>84</v>
      </c>
      <c r="AY107" s="257" t="s">
        <v>132</v>
      </c>
    </row>
    <row r="108" s="2" customFormat="1" ht="16.5" customHeight="1">
      <c r="A108" s="40"/>
      <c r="B108" s="41"/>
      <c r="C108" s="222" t="s">
        <v>225</v>
      </c>
      <c r="D108" s="222" t="s">
        <v>134</v>
      </c>
      <c r="E108" s="223" t="s">
        <v>619</v>
      </c>
      <c r="F108" s="224" t="s">
        <v>620</v>
      </c>
      <c r="G108" s="225" t="s">
        <v>264</v>
      </c>
      <c r="H108" s="226">
        <v>8</v>
      </c>
      <c r="I108" s="227"/>
      <c r="J108" s="228">
        <f>ROUND(I108*H108,2)</f>
        <v>0</v>
      </c>
      <c r="K108" s="224" t="s">
        <v>30</v>
      </c>
      <c r="L108" s="46"/>
      <c r="M108" s="229" t="s">
        <v>30</v>
      </c>
      <c r="N108" s="230" t="s">
        <v>47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139</v>
      </c>
      <c r="AT108" s="233" t="s">
        <v>134</v>
      </c>
      <c r="AU108" s="233" t="s">
        <v>87</v>
      </c>
      <c r="AY108" s="18" t="s">
        <v>132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8" t="s">
        <v>84</v>
      </c>
      <c r="BK108" s="234">
        <f>ROUND(I108*H108,2)</f>
        <v>0</v>
      </c>
      <c r="BL108" s="18" t="s">
        <v>139</v>
      </c>
      <c r="BM108" s="233" t="s">
        <v>621</v>
      </c>
    </row>
    <row r="109" s="2" customFormat="1" ht="16.5" customHeight="1">
      <c r="A109" s="40"/>
      <c r="B109" s="41"/>
      <c r="C109" s="222" t="s">
        <v>235</v>
      </c>
      <c r="D109" s="222" t="s">
        <v>134</v>
      </c>
      <c r="E109" s="223" t="s">
        <v>622</v>
      </c>
      <c r="F109" s="224" t="s">
        <v>623</v>
      </c>
      <c r="G109" s="225" t="s">
        <v>264</v>
      </c>
      <c r="H109" s="226">
        <v>8.4000000000000004</v>
      </c>
      <c r="I109" s="227"/>
      <c r="J109" s="228">
        <f>ROUND(I109*H109,2)</f>
        <v>0</v>
      </c>
      <c r="K109" s="224" t="s">
        <v>30</v>
      </c>
      <c r="L109" s="46"/>
      <c r="M109" s="229" t="s">
        <v>30</v>
      </c>
      <c r="N109" s="230" t="s">
        <v>47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139</v>
      </c>
      <c r="AT109" s="233" t="s">
        <v>134</v>
      </c>
      <c r="AU109" s="233" t="s">
        <v>87</v>
      </c>
      <c r="AY109" s="18" t="s">
        <v>132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8" t="s">
        <v>84</v>
      </c>
      <c r="BK109" s="234">
        <f>ROUND(I109*H109,2)</f>
        <v>0</v>
      </c>
      <c r="BL109" s="18" t="s">
        <v>139</v>
      </c>
      <c r="BM109" s="233" t="s">
        <v>624</v>
      </c>
    </row>
    <row r="110" s="15" customFormat="1">
      <c r="A110" s="15"/>
      <c r="B110" s="258"/>
      <c r="C110" s="259"/>
      <c r="D110" s="237" t="s">
        <v>141</v>
      </c>
      <c r="E110" s="260" t="s">
        <v>30</v>
      </c>
      <c r="F110" s="261" t="s">
        <v>625</v>
      </c>
      <c r="G110" s="259"/>
      <c r="H110" s="260" t="s">
        <v>30</v>
      </c>
      <c r="I110" s="262"/>
      <c r="J110" s="259"/>
      <c r="K110" s="259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141</v>
      </c>
      <c r="AU110" s="267" t="s">
        <v>87</v>
      </c>
      <c r="AV110" s="15" t="s">
        <v>84</v>
      </c>
      <c r="AW110" s="15" t="s">
        <v>37</v>
      </c>
      <c r="AX110" s="15" t="s">
        <v>76</v>
      </c>
      <c r="AY110" s="267" t="s">
        <v>132</v>
      </c>
    </row>
    <row r="111" s="13" customFormat="1">
      <c r="A111" s="13"/>
      <c r="B111" s="235"/>
      <c r="C111" s="236"/>
      <c r="D111" s="237" t="s">
        <v>141</v>
      </c>
      <c r="E111" s="238" t="s">
        <v>30</v>
      </c>
      <c r="F111" s="239" t="s">
        <v>626</v>
      </c>
      <c r="G111" s="236"/>
      <c r="H111" s="240">
        <v>8.4000000000000004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141</v>
      </c>
      <c r="AU111" s="246" t="s">
        <v>87</v>
      </c>
      <c r="AV111" s="13" t="s">
        <v>87</v>
      </c>
      <c r="AW111" s="13" t="s">
        <v>37</v>
      </c>
      <c r="AX111" s="13" t="s">
        <v>76</v>
      </c>
      <c r="AY111" s="246" t="s">
        <v>132</v>
      </c>
    </row>
    <row r="112" s="14" customFormat="1">
      <c r="A112" s="14"/>
      <c r="B112" s="247"/>
      <c r="C112" s="248"/>
      <c r="D112" s="237" t="s">
        <v>141</v>
      </c>
      <c r="E112" s="249" t="s">
        <v>30</v>
      </c>
      <c r="F112" s="250" t="s">
        <v>143</v>
      </c>
      <c r="G112" s="248"/>
      <c r="H112" s="251">
        <v>8.4000000000000004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141</v>
      </c>
      <c r="AU112" s="257" t="s">
        <v>87</v>
      </c>
      <c r="AV112" s="14" t="s">
        <v>139</v>
      </c>
      <c r="AW112" s="14" t="s">
        <v>37</v>
      </c>
      <c r="AX112" s="14" t="s">
        <v>84</v>
      </c>
      <c r="AY112" s="257" t="s">
        <v>132</v>
      </c>
    </row>
    <row r="113" s="2" customFormat="1" ht="16.5" customHeight="1">
      <c r="A113" s="40"/>
      <c r="B113" s="41"/>
      <c r="C113" s="222" t="s">
        <v>244</v>
      </c>
      <c r="D113" s="222" t="s">
        <v>134</v>
      </c>
      <c r="E113" s="223" t="s">
        <v>627</v>
      </c>
      <c r="F113" s="224" t="s">
        <v>628</v>
      </c>
      <c r="G113" s="225" t="s">
        <v>158</v>
      </c>
      <c r="H113" s="226">
        <v>1.96</v>
      </c>
      <c r="I113" s="227"/>
      <c r="J113" s="228">
        <f>ROUND(I113*H113,2)</f>
        <v>0</v>
      </c>
      <c r="K113" s="224" t="s">
        <v>30</v>
      </c>
      <c r="L113" s="46"/>
      <c r="M113" s="229" t="s">
        <v>30</v>
      </c>
      <c r="N113" s="230" t="s">
        <v>47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139</v>
      </c>
      <c r="AT113" s="233" t="s">
        <v>134</v>
      </c>
      <c r="AU113" s="233" t="s">
        <v>87</v>
      </c>
      <c r="AY113" s="18" t="s">
        <v>132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8" t="s">
        <v>84</v>
      </c>
      <c r="BK113" s="234">
        <f>ROUND(I113*H113,2)</f>
        <v>0</v>
      </c>
      <c r="BL113" s="18" t="s">
        <v>139</v>
      </c>
      <c r="BM113" s="233" t="s">
        <v>629</v>
      </c>
    </row>
    <row r="114" s="13" customFormat="1">
      <c r="A114" s="13"/>
      <c r="B114" s="235"/>
      <c r="C114" s="236"/>
      <c r="D114" s="237" t="s">
        <v>141</v>
      </c>
      <c r="E114" s="238" t="s">
        <v>30</v>
      </c>
      <c r="F114" s="239" t="s">
        <v>630</v>
      </c>
      <c r="G114" s="236"/>
      <c r="H114" s="240">
        <v>1.96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141</v>
      </c>
      <c r="AU114" s="246" t="s">
        <v>87</v>
      </c>
      <c r="AV114" s="13" t="s">
        <v>87</v>
      </c>
      <c r="AW114" s="13" t="s">
        <v>37</v>
      </c>
      <c r="AX114" s="13" t="s">
        <v>76</v>
      </c>
      <c r="AY114" s="246" t="s">
        <v>132</v>
      </c>
    </row>
    <row r="115" s="14" customFormat="1">
      <c r="A115" s="14"/>
      <c r="B115" s="247"/>
      <c r="C115" s="248"/>
      <c r="D115" s="237" t="s">
        <v>141</v>
      </c>
      <c r="E115" s="249" t="s">
        <v>30</v>
      </c>
      <c r="F115" s="250" t="s">
        <v>143</v>
      </c>
      <c r="G115" s="248"/>
      <c r="H115" s="251">
        <v>1.96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141</v>
      </c>
      <c r="AU115" s="257" t="s">
        <v>87</v>
      </c>
      <c r="AV115" s="14" t="s">
        <v>139</v>
      </c>
      <c r="AW115" s="14" t="s">
        <v>37</v>
      </c>
      <c r="AX115" s="14" t="s">
        <v>84</v>
      </c>
      <c r="AY115" s="257" t="s">
        <v>132</v>
      </c>
    </row>
    <row r="116" s="2" customFormat="1" ht="16.5" customHeight="1">
      <c r="A116" s="40"/>
      <c r="B116" s="41"/>
      <c r="C116" s="222" t="s">
        <v>248</v>
      </c>
      <c r="D116" s="222" t="s">
        <v>134</v>
      </c>
      <c r="E116" s="223" t="s">
        <v>631</v>
      </c>
      <c r="F116" s="224" t="s">
        <v>632</v>
      </c>
      <c r="G116" s="225" t="s">
        <v>158</v>
      </c>
      <c r="H116" s="226">
        <v>1.96</v>
      </c>
      <c r="I116" s="227"/>
      <c r="J116" s="228">
        <f>ROUND(I116*H116,2)</f>
        <v>0</v>
      </c>
      <c r="K116" s="224" t="s">
        <v>30</v>
      </c>
      <c r="L116" s="46"/>
      <c r="M116" s="229" t="s">
        <v>30</v>
      </c>
      <c r="N116" s="230" t="s">
        <v>47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139</v>
      </c>
      <c r="AT116" s="233" t="s">
        <v>134</v>
      </c>
      <c r="AU116" s="233" t="s">
        <v>87</v>
      </c>
      <c r="AY116" s="18" t="s">
        <v>132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8" t="s">
        <v>84</v>
      </c>
      <c r="BK116" s="234">
        <f>ROUND(I116*H116,2)</f>
        <v>0</v>
      </c>
      <c r="BL116" s="18" t="s">
        <v>139</v>
      </c>
      <c r="BM116" s="233" t="s">
        <v>633</v>
      </c>
    </row>
    <row r="117" s="13" customFormat="1">
      <c r="A117" s="13"/>
      <c r="B117" s="235"/>
      <c r="C117" s="236"/>
      <c r="D117" s="237" t="s">
        <v>141</v>
      </c>
      <c r="E117" s="238" t="s">
        <v>30</v>
      </c>
      <c r="F117" s="239" t="s">
        <v>618</v>
      </c>
      <c r="G117" s="236"/>
      <c r="H117" s="240">
        <v>1.96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141</v>
      </c>
      <c r="AU117" s="246" t="s">
        <v>87</v>
      </c>
      <c r="AV117" s="13" t="s">
        <v>87</v>
      </c>
      <c r="AW117" s="13" t="s">
        <v>37</v>
      </c>
      <c r="AX117" s="13" t="s">
        <v>76</v>
      </c>
      <c r="AY117" s="246" t="s">
        <v>132</v>
      </c>
    </row>
    <row r="118" s="14" customFormat="1">
      <c r="A118" s="14"/>
      <c r="B118" s="247"/>
      <c r="C118" s="248"/>
      <c r="D118" s="237" t="s">
        <v>141</v>
      </c>
      <c r="E118" s="249" t="s">
        <v>30</v>
      </c>
      <c r="F118" s="250" t="s">
        <v>143</v>
      </c>
      <c r="G118" s="248"/>
      <c r="H118" s="251">
        <v>1.96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141</v>
      </c>
      <c r="AU118" s="257" t="s">
        <v>87</v>
      </c>
      <c r="AV118" s="14" t="s">
        <v>139</v>
      </c>
      <c r="AW118" s="14" t="s">
        <v>37</v>
      </c>
      <c r="AX118" s="14" t="s">
        <v>84</v>
      </c>
      <c r="AY118" s="257" t="s">
        <v>132</v>
      </c>
    </row>
    <row r="119" s="2" customFormat="1" ht="16.5" customHeight="1">
      <c r="A119" s="40"/>
      <c r="B119" s="41"/>
      <c r="C119" s="222" t="s">
        <v>254</v>
      </c>
      <c r="D119" s="222" t="s">
        <v>134</v>
      </c>
      <c r="E119" s="223" t="s">
        <v>634</v>
      </c>
      <c r="F119" s="224" t="s">
        <v>635</v>
      </c>
      <c r="G119" s="225" t="s">
        <v>158</v>
      </c>
      <c r="H119" s="226">
        <v>1.171</v>
      </c>
      <c r="I119" s="227"/>
      <c r="J119" s="228">
        <f>ROUND(I119*H119,2)</f>
        <v>0</v>
      </c>
      <c r="K119" s="224" t="s">
        <v>30</v>
      </c>
      <c r="L119" s="46"/>
      <c r="M119" s="229" t="s">
        <v>30</v>
      </c>
      <c r="N119" s="230" t="s">
        <v>47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139</v>
      </c>
      <c r="AT119" s="233" t="s">
        <v>134</v>
      </c>
      <c r="AU119" s="233" t="s">
        <v>87</v>
      </c>
      <c r="AY119" s="18" t="s">
        <v>132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8" t="s">
        <v>84</v>
      </c>
      <c r="BK119" s="234">
        <f>ROUND(I119*H119,2)</f>
        <v>0</v>
      </c>
      <c r="BL119" s="18" t="s">
        <v>139</v>
      </c>
      <c r="BM119" s="233" t="s">
        <v>636</v>
      </c>
    </row>
    <row r="120" s="13" customFormat="1">
      <c r="A120" s="13"/>
      <c r="B120" s="235"/>
      <c r="C120" s="236"/>
      <c r="D120" s="237" t="s">
        <v>141</v>
      </c>
      <c r="E120" s="238" t="s">
        <v>30</v>
      </c>
      <c r="F120" s="239" t="s">
        <v>637</v>
      </c>
      <c r="G120" s="236"/>
      <c r="H120" s="240">
        <v>1.171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141</v>
      </c>
      <c r="AU120" s="246" t="s">
        <v>87</v>
      </c>
      <c r="AV120" s="13" t="s">
        <v>87</v>
      </c>
      <c r="AW120" s="13" t="s">
        <v>37</v>
      </c>
      <c r="AX120" s="13" t="s">
        <v>76</v>
      </c>
      <c r="AY120" s="246" t="s">
        <v>132</v>
      </c>
    </row>
    <row r="121" s="14" customFormat="1">
      <c r="A121" s="14"/>
      <c r="B121" s="247"/>
      <c r="C121" s="248"/>
      <c r="D121" s="237" t="s">
        <v>141</v>
      </c>
      <c r="E121" s="249" t="s">
        <v>30</v>
      </c>
      <c r="F121" s="250" t="s">
        <v>143</v>
      </c>
      <c r="G121" s="248"/>
      <c r="H121" s="251">
        <v>1.171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141</v>
      </c>
      <c r="AU121" s="257" t="s">
        <v>87</v>
      </c>
      <c r="AV121" s="14" t="s">
        <v>139</v>
      </c>
      <c r="AW121" s="14" t="s">
        <v>37</v>
      </c>
      <c r="AX121" s="14" t="s">
        <v>84</v>
      </c>
      <c r="AY121" s="257" t="s">
        <v>132</v>
      </c>
    </row>
    <row r="122" s="2" customFormat="1" ht="16.5" customHeight="1">
      <c r="A122" s="40"/>
      <c r="B122" s="41"/>
      <c r="C122" s="222" t="s">
        <v>7</v>
      </c>
      <c r="D122" s="222" t="s">
        <v>134</v>
      </c>
      <c r="E122" s="223" t="s">
        <v>638</v>
      </c>
      <c r="F122" s="224" t="s">
        <v>639</v>
      </c>
      <c r="G122" s="225" t="s">
        <v>589</v>
      </c>
      <c r="H122" s="226">
        <v>1</v>
      </c>
      <c r="I122" s="227"/>
      <c r="J122" s="228">
        <f>ROUND(I122*H122,2)</f>
        <v>0</v>
      </c>
      <c r="K122" s="224" t="s">
        <v>30</v>
      </c>
      <c r="L122" s="46"/>
      <c r="M122" s="229" t="s">
        <v>30</v>
      </c>
      <c r="N122" s="230" t="s">
        <v>47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139</v>
      </c>
      <c r="AT122" s="233" t="s">
        <v>134</v>
      </c>
      <c r="AU122" s="233" t="s">
        <v>87</v>
      </c>
      <c r="AY122" s="18" t="s">
        <v>132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84</v>
      </c>
      <c r="BK122" s="234">
        <f>ROUND(I122*H122,2)</f>
        <v>0</v>
      </c>
      <c r="BL122" s="18" t="s">
        <v>139</v>
      </c>
      <c r="BM122" s="233" t="s">
        <v>640</v>
      </c>
    </row>
    <row r="123" s="2" customFormat="1" ht="16.5" customHeight="1">
      <c r="A123" s="40"/>
      <c r="B123" s="41"/>
      <c r="C123" s="222" t="s">
        <v>268</v>
      </c>
      <c r="D123" s="222" t="s">
        <v>134</v>
      </c>
      <c r="E123" s="223" t="s">
        <v>641</v>
      </c>
      <c r="F123" s="224" t="s">
        <v>642</v>
      </c>
      <c r="G123" s="225" t="s">
        <v>264</v>
      </c>
      <c r="H123" s="226">
        <v>5</v>
      </c>
      <c r="I123" s="227"/>
      <c r="J123" s="228">
        <f>ROUND(I123*H123,2)</f>
        <v>0</v>
      </c>
      <c r="K123" s="224" t="s">
        <v>30</v>
      </c>
      <c r="L123" s="46"/>
      <c r="M123" s="229" t="s">
        <v>30</v>
      </c>
      <c r="N123" s="230" t="s">
        <v>47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139</v>
      </c>
      <c r="AT123" s="233" t="s">
        <v>134</v>
      </c>
      <c r="AU123" s="233" t="s">
        <v>87</v>
      </c>
      <c r="AY123" s="18" t="s">
        <v>132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84</v>
      </c>
      <c r="BK123" s="234">
        <f>ROUND(I123*H123,2)</f>
        <v>0</v>
      </c>
      <c r="BL123" s="18" t="s">
        <v>139</v>
      </c>
      <c r="BM123" s="233" t="s">
        <v>643</v>
      </c>
    </row>
    <row r="124" s="13" customFormat="1">
      <c r="A124" s="13"/>
      <c r="B124" s="235"/>
      <c r="C124" s="236"/>
      <c r="D124" s="237" t="s">
        <v>141</v>
      </c>
      <c r="E124" s="238" t="s">
        <v>30</v>
      </c>
      <c r="F124" s="239" t="s">
        <v>644</v>
      </c>
      <c r="G124" s="236"/>
      <c r="H124" s="240">
        <v>5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141</v>
      </c>
      <c r="AU124" s="246" t="s">
        <v>87</v>
      </c>
      <c r="AV124" s="13" t="s">
        <v>87</v>
      </c>
      <c r="AW124" s="13" t="s">
        <v>37</v>
      </c>
      <c r="AX124" s="13" t="s">
        <v>76</v>
      </c>
      <c r="AY124" s="246" t="s">
        <v>132</v>
      </c>
    </row>
    <row r="125" s="14" customFormat="1">
      <c r="A125" s="14"/>
      <c r="B125" s="247"/>
      <c r="C125" s="248"/>
      <c r="D125" s="237" t="s">
        <v>141</v>
      </c>
      <c r="E125" s="249" t="s">
        <v>30</v>
      </c>
      <c r="F125" s="250" t="s">
        <v>143</v>
      </c>
      <c r="G125" s="248"/>
      <c r="H125" s="251">
        <v>5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141</v>
      </c>
      <c r="AU125" s="257" t="s">
        <v>87</v>
      </c>
      <c r="AV125" s="14" t="s">
        <v>139</v>
      </c>
      <c r="AW125" s="14" t="s">
        <v>37</v>
      </c>
      <c r="AX125" s="14" t="s">
        <v>84</v>
      </c>
      <c r="AY125" s="257" t="s">
        <v>132</v>
      </c>
    </row>
    <row r="126" s="2" customFormat="1" ht="16.5" customHeight="1">
      <c r="A126" s="40"/>
      <c r="B126" s="41"/>
      <c r="C126" s="222" t="s">
        <v>274</v>
      </c>
      <c r="D126" s="222" t="s">
        <v>134</v>
      </c>
      <c r="E126" s="223" t="s">
        <v>645</v>
      </c>
      <c r="F126" s="224" t="s">
        <v>646</v>
      </c>
      <c r="G126" s="225" t="s">
        <v>152</v>
      </c>
      <c r="H126" s="226">
        <v>2.7999999999999998</v>
      </c>
      <c r="I126" s="227"/>
      <c r="J126" s="228">
        <f>ROUND(I126*H126,2)</f>
        <v>0</v>
      </c>
      <c r="K126" s="224" t="s">
        <v>30</v>
      </c>
      <c r="L126" s="46"/>
      <c r="M126" s="229" t="s">
        <v>30</v>
      </c>
      <c r="N126" s="230" t="s">
        <v>47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139</v>
      </c>
      <c r="AT126" s="233" t="s">
        <v>134</v>
      </c>
      <c r="AU126" s="233" t="s">
        <v>87</v>
      </c>
      <c r="AY126" s="18" t="s">
        <v>132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84</v>
      </c>
      <c r="BK126" s="234">
        <f>ROUND(I126*H126,2)</f>
        <v>0</v>
      </c>
      <c r="BL126" s="18" t="s">
        <v>139</v>
      </c>
      <c r="BM126" s="233" t="s">
        <v>647</v>
      </c>
    </row>
    <row r="127" s="13" customFormat="1">
      <c r="A127" s="13"/>
      <c r="B127" s="235"/>
      <c r="C127" s="236"/>
      <c r="D127" s="237" t="s">
        <v>141</v>
      </c>
      <c r="E127" s="238" t="s">
        <v>30</v>
      </c>
      <c r="F127" s="239" t="s">
        <v>614</v>
      </c>
      <c r="G127" s="236"/>
      <c r="H127" s="240">
        <v>2.7999999999999998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141</v>
      </c>
      <c r="AU127" s="246" t="s">
        <v>87</v>
      </c>
      <c r="AV127" s="13" t="s">
        <v>87</v>
      </c>
      <c r="AW127" s="13" t="s">
        <v>37</v>
      </c>
      <c r="AX127" s="13" t="s">
        <v>76</v>
      </c>
      <c r="AY127" s="246" t="s">
        <v>132</v>
      </c>
    </row>
    <row r="128" s="14" customFormat="1">
      <c r="A128" s="14"/>
      <c r="B128" s="247"/>
      <c r="C128" s="248"/>
      <c r="D128" s="237" t="s">
        <v>141</v>
      </c>
      <c r="E128" s="249" t="s">
        <v>30</v>
      </c>
      <c r="F128" s="250" t="s">
        <v>143</v>
      </c>
      <c r="G128" s="248"/>
      <c r="H128" s="251">
        <v>2.7999999999999998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141</v>
      </c>
      <c r="AU128" s="257" t="s">
        <v>87</v>
      </c>
      <c r="AV128" s="14" t="s">
        <v>139</v>
      </c>
      <c r="AW128" s="14" t="s">
        <v>37</v>
      </c>
      <c r="AX128" s="14" t="s">
        <v>84</v>
      </c>
      <c r="AY128" s="257" t="s">
        <v>132</v>
      </c>
    </row>
    <row r="129" s="2" customFormat="1" ht="16.5" customHeight="1">
      <c r="A129" s="40"/>
      <c r="B129" s="41"/>
      <c r="C129" s="222" t="s">
        <v>279</v>
      </c>
      <c r="D129" s="222" t="s">
        <v>134</v>
      </c>
      <c r="E129" s="223" t="s">
        <v>648</v>
      </c>
      <c r="F129" s="224" t="s">
        <v>649</v>
      </c>
      <c r="G129" s="225" t="s">
        <v>152</v>
      </c>
      <c r="H129" s="226">
        <v>2.7999999999999998</v>
      </c>
      <c r="I129" s="227"/>
      <c r="J129" s="228">
        <f>ROUND(I129*H129,2)</f>
        <v>0</v>
      </c>
      <c r="K129" s="224" t="s">
        <v>30</v>
      </c>
      <c r="L129" s="46"/>
      <c r="M129" s="229" t="s">
        <v>30</v>
      </c>
      <c r="N129" s="230" t="s">
        <v>47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139</v>
      </c>
      <c r="AT129" s="233" t="s">
        <v>134</v>
      </c>
      <c r="AU129" s="233" t="s">
        <v>87</v>
      </c>
      <c r="AY129" s="18" t="s">
        <v>132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84</v>
      </c>
      <c r="BK129" s="234">
        <f>ROUND(I129*H129,2)</f>
        <v>0</v>
      </c>
      <c r="BL129" s="18" t="s">
        <v>139</v>
      </c>
      <c r="BM129" s="233" t="s">
        <v>650</v>
      </c>
    </row>
    <row r="130" s="13" customFormat="1">
      <c r="A130" s="13"/>
      <c r="B130" s="235"/>
      <c r="C130" s="236"/>
      <c r="D130" s="237" t="s">
        <v>141</v>
      </c>
      <c r="E130" s="238" t="s">
        <v>30</v>
      </c>
      <c r="F130" s="239" t="s">
        <v>651</v>
      </c>
      <c r="G130" s="236"/>
      <c r="H130" s="240">
        <v>2.7999999999999998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141</v>
      </c>
      <c r="AU130" s="246" t="s">
        <v>87</v>
      </c>
      <c r="AV130" s="13" t="s">
        <v>87</v>
      </c>
      <c r="AW130" s="13" t="s">
        <v>37</v>
      </c>
      <c r="AX130" s="13" t="s">
        <v>76</v>
      </c>
      <c r="AY130" s="246" t="s">
        <v>132</v>
      </c>
    </row>
    <row r="131" s="14" customFormat="1">
      <c r="A131" s="14"/>
      <c r="B131" s="247"/>
      <c r="C131" s="248"/>
      <c r="D131" s="237" t="s">
        <v>141</v>
      </c>
      <c r="E131" s="249" t="s">
        <v>30</v>
      </c>
      <c r="F131" s="250" t="s">
        <v>143</v>
      </c>
      <c r="G131" s="248"/>
      <c r="H131" s="251">
        <v>2.7999999999999998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141</v>
      </c>
      <c r="AU131" s="257" t="s">
        <v>87</v>
      </c>
      <c r="AV131" s="14" t="s">
        <v>139</v>
      </c>
      <c r="AW131" s="14" t="s">
        <v>37</v>
      </c>
      <c r="AX131" s="14" t="s">
        <v>84</v>
      </c>
      <c r="AY131" s="257" t="s">
        <v>132</v>
      </c>
    </row>
    <row r="132" s="12" customFormat="1" ht="22.8" customHeight="1">
      <c r="A132" s="12"/>
      <c r="B132" s="206"/>
      <c r="C132" s="207"/>
      <c r="D132" s="208" t="s">
        <v>75</v>
      </c>
      <c r="E132" s="220" t="s">
        <v>652</v>
      </c>
      <c r="F132" s="220" t="s">
        <v>653</v>
      </c>
      <c r="G132" s="207"/>
      <c r="H132" s="207"/>
      <c r="I132" s="210"/>
      <c r="J132" s="221">
        <f>BK132</f>
        <v>0</v>
      </c>
      <c r="K132" s="207"/>
      <c r="L132" s="212"/>
      <c r="M132" s="213"/>
      <c r="N132" s="214"/>
      <c r="O132" s="214"/>
      <c r="P132" s="215">
        <f>SUM(P133:P136)</f>
        <v>0</v>
      </c>
      <c r="Q132" s="214"/>
      <c r="R132" s="215">
        <f>SUM(R133:R136)</f>
        <v>0</v>
      </c>
      <c r="S132" s="214"/>
      <c r="T132" s="216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7" t="s">
        <v>139</v>
      </c>
      <c r="AT132" s="218" t="s">
        <v>75</v>
      </c>
      <c r="AU132" s="218" t="s">
        <v>84</v>
      </c>
      <c r="AY132" s="217" t="s">
        <v>132</v>
      </c>
      <c r="BK132" s="219">
        <f>SUM(BK133:BK136)</f>
        <v>0</v>
      </c>
    </row>
    <row r="133" s="2" customFormat="1" ht="16.5" customHeight="1">
      <c r="A133" s="40"/>
      <c r="B133" s="41"/>
      <c r="C133" s="222" t="s">
        <v>284</v>
      </c>
      <c r="D133" s="222" t="s">
        <v>134</v>
      </c>
      <c r="E133" s="223" t="s">
        <v>654</v>
      </c>
      <c r="F133" s="224" t="s">
        <v>655</v>
      </c>
      <c r="G133" s="225" t="s">
        <v>422</v>
      </c>
      <c r="H133" s="226">
        <v>1</v>
      </c>
      <c r="I133" s="227"/>
      <c r="J133" s="228">
        <f>ROUND(I133*H133,2)</f>
        <v>0</v>
      </c>
      <c r="K133" s="224" t="s">
        <v>30</v>
      </c>
      <c r="L133" s="46"/>
      <c r="M133" s="229" t="s">
        <v>30</v>
      </c>
      <c r="N133" s="230" t="s">
        <v>47</v>
      </c>
      <c r="O133" s="86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3" t="s">
        <v>139</v>
      </c>
      <c r="AT133" s="233" t="s">
        <v>134</v>
      </c>
      <c r="AU133" s="233" t="s">
        <v>87</v>
      </c>
      <c r="AY133" s="18" t="s">
        <v>132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84</v>
      </c>
      <c r="BK133" s="234">
        <f>ROUND(I133*H133,2)</f>
        <v>0</v>
      </c>
      <c r="BL133" s="18" t="s">
        <v>139</v>
      </c>
      <c r="BM133" s="233" t="s">
        <v>656</v>
      </c>
    </row>
    <row r="134" s="2" customFormat="1" ht="16.5" customHeight="1">
      <c r="A134" s="40"/>
      <c r="B134" s="41"/>
      <c r="C134" s="222" t="s">
        <v>290</v>
      </c>
      <c r="D134" s="222" t="s">
        <v>134</v>
      </c>
      <c r="E134" s="223" t="s">
        <v>657</v>
      </c>
      <c r="F134" s="224" t="s">
        <v>658</v>
      </c>
      <c r="G134" s="225" t="s">
        <v>422</v>
      </c>
      <c r="H134" s="226">
        <v>1</v>
      </c>
      <c r="I134" s="227"/>
      <c r="J134" s="228">
        <f>ROUND(I134*H134,2)</f>
        <v>0</v>
      </c>
      <c r="K134" s="224" t="s">
        <v>30</v>
      </c>
      <c r="L134" s="46"/>
      <c r="M134" s="229" t="s">
        <v>30</v>
      </c>
      <c r="N134" s="230" t="s">
        <v>47</v>
      </c>
      <c r="O134" s="86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139</v>
      </c>
      <c r="AT134" s="233" t="s">
        <v>134</v>
      </c>
      <c r="AU134" s="233" t="s">
        <v>87</v>
      </c>
      <c r="AY134" s="18" t="s">
        <v>132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84</v>
      </c>
      <c r="BK134" s="234">
        <f>ROUND(I134*H134,2)</f>
        <v>0</v>
      </c>
      <c r="BL134" s="18" t="s">
        <v>139</v>
      </c>
      <c r="BM134" s="233" t="s">
        <v>659</v>
      </c>
    </row>
    <row r="135" s="2" customFormat="1" ht="16.5" customHeight="1">
      <c r="A135" s="40"/>
      <c r="B135" s="41"/>
      <c r="C135" s="222" t="s">
        <v>297</v>
      </c>
      <c r="D135" s="222" t="s">
        <v>134</v>
      </c>
      <c r="E135" s="223" t="s">
        <v>660</v>
      </c>
      <c r="F135" s="224" t="s">
        <v>661</v>
      </c>
      <c r="G135" s="225" t="s">
        <v>422</v>
      </c>
      <c r="H135" s="226">
        <v>1</v>
      </c>
      <c r="I135" s="227"/>
      <c r="J135" s="228">
        <f>ROUND(I135*H135,2)</f>
        <v>0</v>
      </c>
      <c r="K135" s="224" t="s">
        <v>30</v>
      </c>
      <c r="L135" s="46"/>
      <c r="M135" s="229" t="s">
        <v>30</v>
      </c>
      <c r="N135" s="230" t="s">
        <v>47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139</v>
      </c>
      <c r="AT135" s="233" t="s">
        <v>134</v>
      </c>
      <c r="AU135" s="233" t="s">
        <v>87</v>
      </c>
      <c r="AY135" s="18" t="s">
        <v>132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84</v>
      </c>
      <c r="BK135" s="234">
        <f>ROUND(I135*H135,2)</f>
        <v>0</v>
      </c>
      <c r="BL135" s="18" t="s">
        <v>139</v>
      </c>
      <c r="BM135" s="233" t="s">
        <v>662</v>
      </c>
    </row>
    <row r="136" s="2" customFormat="1" ht="16.5" customHeight="1">
      <c r="A136" s="40"/>
      <c r="B136" s="41"/>
      <c r="C136" s="222" t="s">
        <v>302</v>
      </c>
      <c r="D136" s="222" t="s">
        <v>134</v>
      </c>
      <c r="E136" s="223" t="s">
        <v>663</v>
      </c>
      <c r="F136" s="224" t="s">
        <v>664</v>
      </c>
      <c r="G136" s="225" t="s">
        <v>422</v>
      </c>
      <c r="H136" s="226">
        <v>1</v>
      </c>
      <c r="I136" s="227"/>
      <c r="J136" s="228">
        <f>ROUND(I136*H136,2)</f>
        <v>0</v>
      </c>
      <c r="K136" s="224" t="s">
        <v>30</v>
      </c>
      <c r="L136" s="46"/>
      <c r="M136" s="278" t="s">
        <v>30</v>
      </c>
      <c r="N136" s="279" t="s">
        <v>47</v>
      </c>
      <c r="O136" s="280"/>
      <c r="P136" s="281">
        <f>O136*H136</f>
        <v>0</v>
      </c>
      <c r="Q136" s="281">
        <v>0</v>
      </c>
      <c r="R136" s="281">
        <f>Q136*H136</f>
        <v>0</v>
      </c>
      <c r="S136" s="281">
        <v>0</v>
      </c>
      <c r="T136" s="28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139</v>
      </c>
      <c r="AT136" s="233" t="s">
        <v>134</v>
      </c>
      <c r="AU136" s="233" t="s">
        <v>87</v>
      </c>
      <c r="AY136" s="18" t="s">
        <v>132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139</v>
      </c>
      <c r="BM136" s="233" t="s">
        <v>665</v>
      </c>
    </row>
    <row r="137" s="2" customFormat="1" ht="6.96" customHeight="1">
      <c r="A137" s="40"/>
      <c r="B137" s="61"/>
      <c r="C137" s="62"/>
      <c r="D137" s="62"/>
      <c r="E137" s="62"/>
      <c r="F137" s="62"/>
      <c r="G137" s="62"/>
      <c r="H137" s="62"/>
      <c r="I137" s="170"/>
      <c r="J137" s="62"/>
      <c r="K137" s="62"/>
      <c r="L137" s="46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sheetProtection sheet="1" autoFilter="0" formatColumns="0" formatRows="0" objects="1" scenarios="1" spinCount="100000" saltValue="k4kUnMVDQFi8iODHXTOfsBqbqbDUSb+6i8YzXq7UtPGeFlNrN9jCoDzzUZygRnS2zoVSjDNHVNzGjjwMJTlMyg==" hashValue="zyEAlBIGkDUQaoEhGFyD0N4yl8w0Ik45nvdeyNz50WOji1NxkbCdFsM5EoLFZgGITomfnK+EHlYOslcs/DHf3Q==" algorithmName="SHA-512" password="CC35"/>
  <autoFilter ref="C82:K13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102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Lesopark Pod Kalichem – vodohospodářská část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103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666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30</v>
      </c>
      <c r="G11" s="40"/>
      <c r="H11" s="40"/>
      <c r="I11" s="142" t="s">
        <v>20</v>
      </c>
      <c r="J11" s="141" t="s">
        <v>30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12. 6. 2020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31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ROUND(J80,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ROUND((SUM(BE80:BE189)),  2)</f>
        <v>0</v>
      </c>
      <c r="G33" s="40"/>
      <c r="H33" s="40"/>
      <c r="I33" s="159">
        <v>0.20999999999999999</v>
      </c>
      <c r="J33" s="158">
        <f>ROUND(((SUM(BE80:BE189))*I33),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ROUND((SUM(BF80:BF189)),  2)</f>
        <v>0</v>
      </c>
      <c r="G34" s="40"/>
      <c r="H34" s="40"/>
      <c r="I34" s="159">
        <v>0.14999999999999999</v>
      </c>
      <c r="J34" s="158">
        <f>ROUND(((SUM(BF80:BF189))*I34),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ROUND((SUM(BG80:BG189)),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ROUND((SUM(BH80:BH189)),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ROUND((SUM(BI80:BI189)),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108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Lesopark Pod Kalichem – vodohospodářská část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103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Sušice </v>
      </c>
      <c r="G52" s="42"/>
      <c r="H52" s="42"/>
      <c r="I52" s="142" t="s">
        <v>24</v>
      </c>
      <c r="J52" s="74" t="str">
        <f>IF(J12="","",J12)</f>
        <v>12. 6. 2020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Sušice_x0009__x0009__x0009__x0009__x0009_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109</v>
      </c>
      <c r="D57" s="176"/>
      <c r="E57" s="176"/>
      <c r="F57" s="176"/>
      <c r="G57" s="176"/>
      <c r="H57" s="176"/>
      <c r="I57" s="177"/>
      <c r="J57" s="178" t="s">
        <v>110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J80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111</v>
      </c>
    </row>
    <row r="60" s="9" customFormat="1" ht="24.96" customHeight="1">
      <c r="A60" s="9"/>
      <c r="B60" s="180"/>
      <c r="C60" s="181"/>
      <c r="D60" s="182" t="s">
        <v>667</v>
      </c>
      <c r="E60" s="183"/>
      <c r="F60" s="183"/>
      <c r="G60" s="183"/>
      <c r="H60" s="183"/>
      <c r="I60" s="184"/>
      <c r="J60" s="185">
        <f>J81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38"/>
      <c r="J61" s="42"/>
      <c r="K61" s="42"/>
      <c r="L61" s="13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70"/>
      <c r="J62" s="62"/>
      <c r="K62" s="6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73"/>
      <c r="J66" s="64"/>
      <c r="K66" s="64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119</v>
      </c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4" t="str">
        <f>E7</f>
        <v>Lesopark Pod Kalichem – vodohospodářská část</v>
      </c>
      <c r="F70" s="33"/>
      <c r="G70" s="33"/>
      <c r="H70" s="33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103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 xml:space="preserve">Sušice </v>
      </c>
      <c r="G74" s="42"/>
      <c r="H74" s="42"/>
      <c r="I74" s="142" t="s">
        <v>24</v>
      </c>
      <c r="J74" s="74" t="str">
        <f>IF(J12="","",J12)</f>
        <v>12. 6. 2020</v>
      </c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3" t="s">
        <v>28</v>
      </c>
      <c r="D76" s="42"/>
      <c r="E76" s="42"/>
      <c r="F76" s="28" t="str">
        <f>E15</f>
        <v>Město Sušice_x0009__x0009__x0009__x0009__x0009_</v>
      </c>
      <c r="G76" s="42"/>
      <c r="H76" s="42"/>
      <c r="I76" s="142" t="s">
        <v>35</v>
      </c>
      <c r="J76" s="38" t="str">
        <f>E21</f>
        <v>VH-TRES spol.s r.o., České Budějovice</v>
      </c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33</v>
      </c>
      <c r="D77" s="42"/>
      <c r="E77" s="42"/>
      <c r="F77" s="28" t="str">
        <f>IF(E18="","",E18)</f>
        <v>Vyplň údaj</v>
      </c>
      <c r="G77" s="42"/>
      <c r="H77" s="42"/>
      <c r="I77" s="142" t="s">
        <v>38</v>
      </c>
      <c r="J77" s="38" t="str">
        <f>E24</f>
        <v xml:space="preserve"> 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94"/>
      <c r="B79" s="195"/>
      <c r="C79" s="196" t="s">
        <v>120</v>
      </c>
      <c r="D79" s="197" t="s">
        <v>61</v>
      </c>
      <c r="E79" s="197" t="s">
        <v>57</v>
      </c>
      <c r="F79" s="197" t="s">
        <v>58</v>
      </c>
      <c r="G79" s="197" t="s">
        <v>121</v>
      </c>
      <c r="H79" s="197" t="s">
        <v>122</v>
      </c>
      <c r="I79" s="198" t="s">
        <v>123</v>
      </c>
      <c r="J79" s="197" t="s">
        <v>110</v>
      </c>
      <c r="K79" s="199" t="s">
        <v>124</v>
      </c>
      <c r="L79" s="200"/>
      <c r="M79" s="94" t="s">
        <v>30</v>
      </c>
      <c r="N79" s="95" t="s">
        <v>46</v>
      </c>
      <c r="O79" s="95" t="s">
        <v>125</v>
      </c>
      <c r="P79" s="95" t="s">
        <v>126</v>
      </c>
      <c r="Q79" s="95" t="s">
        <v>127</v>
      </c>
      <c r="R79" s="95" t="s">
        <v>128</v>
      </c>
      <c r="S79" s="95" t="s">
        <v>129</v>
      </c>
      <c r="T79" s="96" t="s">
        <v>130</v>
      </c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</row>
    <row r="80" s="2" customFormat="1" ht="22.8" customHeight="1">
      <c r="A80" s="40"/>
      <c r="B80" s="41"/>
      <c r="C80" s="101" t="s">
        <v>131</v>
      </c>
      <c r="D80" s="42"/>
      <c r="E80" s="42"/>
      <c r="F80" s="42"/>
      <c r="G80" s="42"/>
      <c r="H80" s="42"/>
      <c r="I80" s="138"/>
      <c r="J80" s="201">
        <f>BK80</f>
        <v>0</v>
      </c>
      <c r="K80" s="42"/>
      <c r="L80" s="46"/>
      <c r="M80" s="97"/>
      <c r="N80" s="202"/>
      <c r="O80" s="98"/>
      <c r="P80" s="203">
        <f>P81</f>
        <v>0</v>
      </c>
      <c r="Q80" s="98"/>
      <c r="R80" s="203">
        <f>R81</f>
        <v>0</v>
      </c>
      <c r="S80" s="98"/>
      <c r="T80" s="204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75</v>
      </c>
      <c r="AU80" s="18" t="s">
        <v>111</v>
      </c>
      <c r="BK80" s="205">
        <f>BK81</f>
        <v>0</v>
      </c>
    </row>
    <row r="81" s="12" customFormat="1" ht="25.92" customHeight="1">
      <c r="A81" s="12"/>
      <c r="B81" s="206"/>
      <c r="C81" s="207"/>
      <c r="D81" s="208" t="s">
        <v>75</v>
      </c>
      <c r="E81" s="209" t="s">
        <v>668</v>
      </c>
      <c r="F81" s="209" t="s">
        <v>669</v>
      </c>
      <c r="G81" s="207"/>
      <c r="H81" s="207"/>
      <c r="I81" s="210"/>
      <c r="J81" s="211">
        <f>BK81</f>
        <v>0</v>
      </c>
      <c r="K81" s="207"/>
      <c r="L81" s="212"/>
      <c r="M81" s="213"/>
      <c r="N81" s="214"/>
      <c r="O81" s="214"/>
      <c r="P81" s="215">
        <f>SUM(P82:P189)</f>
        <v>0</v>
      </c>
      <c r="Q81" s="214"/>
      <c r="R81" s="215">
        <f>SUM(R82:R189)</f>
        <v>0</v>
      </c>
      <c r="S81" s="214"/>
      <c r="T81" s="216">
        <f>SUM(T82:T189)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7" t="s">
        <v>84</v>
      </c>
      <c r="AT81" s="218" t="s">
        <v>75</v>
      </c>
      <c r="AU81" s="218" t="s">
        <v>76</v>
      </c>
      <c r="AY81" s="217" t="s">
        <v>132</v>
      </c>
      <c r="BK81" s="219">
        <f>SUM(BK82:BK189)</f>
        <v>0</v>
      </c>
    </row>
    <row r="82" s="2" customFormat="1" ht="16.5" customHeight="1">
      <c r="A82" s="40"/>
      <c r="B82" s="41"/>
      <c r="C82" s="222" t="s">
        <v>84</v>
      </c>
      <c r="D82" s="222" t="s">
        <v>134</v>
      </c>
      <c r="E82" s="223" t="s">
        <v>670</v>
      </c>
      <c r="F82" s="224" t="s">
        <v>671</v>
      </c>
      <c r="G82" s="225" t="s">
        <v>422</v>
      </c>
      <c r="H82" s="226">
        <v>1</v>
      </c>
      <c r="I82" s="227"/>
      <c r="J82" s="228">
        <f>ROUND(I82*H82,2)</f>
        <v>0</v>
      </c>
      <c r="K82" s="224" t="s">
        <v>30</v>
      </c>
      <c r="L82" s="46"/>
      <c r="M82" s="229" t="s">
        <v>30</v>
      </c>
      <c r="N82" s="230" t="s">
        <v>47</v>
      </c>
      <c r="O82" s="86"/>
      <c r="P82" s="231">
        <f>O82*H82</f>
        <v>0</v>
      </c>
      <c r="Q82" s="231">
        <v>0</v>
      </c>
      <c r="R82" s="231">
        <f>Q82*H82</f>
        <v>0</v>
      </c>
      <c r="S82" s="231">
        <v>0</v>
      </c>
      <c r="T82" s="232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3" t="s">
        <v>139</v>
      </c>
      <c r="AT82" s="233" t="s">
        <v>134</v>
      </c>
      <c r="AU82" s="233" t="s">
        <v>84</v>
      </c>
      <c r="AY82" s="18" t="s">
        <v>132</v>
      </c>
      <c r="BE82" s="234">
        <f>IF(N82="základní",J82,0)</f>
        <v>0</v>
      </c>
      <c r="BF82" s="234">
        <f>IF(N82="snížená",J82,0)</f>
        <v>0</v>
      </c>
      <c r="BG82" s="234">
        <f>IF(N82="zákl. přenesená",J82,0)</f>
        <v>0</v>
      </c>
      <c r="BH82" s="234">
        <f>IF(N82="sníž. přenesená",J82,0)</f>
        <v>0</v>
      </c>
      <c r="BI82" s="234">
        <f>IF(N82="nulová",J82,0)</f>
        <v>0</v>
      </c>
      <c r="BJ82" s="18" t="s">
        <v>84</v>
      </c>
      <c r="BK82" s="234">
        <f>ROUND(I82*H82,2)</f>
        <v>0</v>
      </c>
      <c r="BL82" s="18" t="s">
        <v>139</v>
      </c>
      <c r="BM82" s="233" t="s">
        <v>672</v>
      </c>
    </row>
    <row r="83" s="13" customFormat="1">
      <c r="A83" s="13"/>
      <c r="B83" s="235"/>
      <c r="C83" s="236"/>
      <c r="D83" s="237" t="s">
        <v>141</v>
      </c>
      <c r="E83" s="238" t="s">
        <v>30</v>
      </c>
      <c r="F83" s="239" t="s">
        <v>673</v>
      </c>
      <c r="G83" s="236"/>
      <c r="H83" s="240">
        <v>1</v>
      </c>
      <c r="I83" s="241"/>
      <c r="J83" s="236"/>
      <c r="K83" s="236"/>
      <c r="L83" s="242"/>
      <c r="M83" s="243"/>
      <c r="N83" s="244"/>
      <c r="O83" s="244"/>
      <c r="P83" s="244"/>
      <c r="Q83" s="244"/>
      <c r="R83" s="244"/>
      <c r="S83" s="244"/>
      <c r="T83" s="24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46" t="s">
        <v>141</v>
      </c>
      <c r="AU83" s="246" t="s">
        <v>84</v>
      </c>
      <c r="AV83" s="13" t="s">
        <v>87</v>
      </c>
      <c r="AW83" s="13" t="s">
        <v>37</v>
      </c>
      <c r="AX83" s="13" t="s">
        <v>76</v>
      </c>
      <c r="AY83" s="246" t="s">
        <v>132</v>
      </c>
    </row>
    <row r="84" s="14" customFormat="1">
      <c r="A84" s="14"/>
      <c r="B84" s="247"/>
      <c r="C84" s="248"/>
      <c r="D84" s="237" t="s">
        <v>141</v>
      </c>
      <c r="E84" s="249" t="s">
        <v>30</v>
      </c>
      <c r="F84" s="250" t="s">
        <v>143</v>
      </c>
      <c r="G84" s="248"/>
      <c r="H84" s="251">
        <v>1</v>
      </c>
      <c r="I84" s="252"/>
      <c r="J84" s="248"/>
      <c r="K84" s="248"/>
      <c r="L84" s="253"/>
      <c r="M84" s="254"/>
      <c r="N84" s="255"/>
      <c r="O84" s="255"/>
      <c r="P84" s="255"/>
      <c r="Q84" s="255"/>
      <c r="R84" s="255"/>
      <c r="S84" s="255"/>
      <c r="T84" s="25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7" t="s">
        <v>141</v>
      </c>
      <c r="AU84" s="257" t="s">
        <v>84</v>
      </c>
      <c r="AV84" s="14" t="s">
        <v>139</v>
      </c>
      <c r="AW84" s="14" t="s">
        <v>37</v>
      </c>
      <c r="AX84" s="14" t="s">
        <v>84</v>
      </c>
      <c r="AY84" s="257" t="s">
        <v>132</v>
      </c>
    </row>
    <row r="85" s="2" customFormat="1" ht="16.5" customHeight="1">
      <c r="A85" s="40"/>
      <c r="B85" s="41"/>
      <c r="C85" s="222" t="s">
        <v>87</v>
      </c>
      <c r="D85" s="222" t="s">
        <v>134</v>
      </c>
      <c r="E85" s="223" t="s">
        <v>674</v>
      </c>
      <c r="F85" s="224" t="s">
        <v>675</v>
      </c>
      <c r="G85" s="225" t="s">
        <v>422</v>
      </c>
      <c r="H85" s="226">
        <v>1</v>
      </c>
      <c r="I85" s="227"/>
      <c r="J85" s="228">
        <f>ROUND(I85*H85,2)</f>
        <v>0</v>
      </c>
      <c r="K85" s="224" t="s">
        <v>30</v>
      </c>
      <c r="L85" s="46"/>
      <c r="M85" s="229" t="s">
        <v>30</v>
      </c>
      <c r="N85" s="230" t="s">
        <v>47</v>
      </c>
      <c r="O85" s="86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33" t="s">
        <v>139</v>
      </c>
      <c r="AT85" s="233" t="s">
        <v>134</v>
      </c>
      <c r="AU85" s="233" t="s">
        <v>84</v>
      </c>
      <c r="AY85" s="18" t="s">
        <v>132</v>
      </c>
      <c r="BE85" s="234">
        <f>IF(N85="základní",J85,0)</f>
        <v>0</v>
      </c>
      <c r="BF85" s="234">
        <f>IF(N85="snížená",J85,0)</f>
        <v>0</v>
      </c>
      <c r="BG85" s="234">
        <f>IF(N85="zákl. přenesená",J85,0)</f>
        <v>0</v>
      </c>
      <c r="BH85" s="234">
        <f>IF(N85="sníž. přenesená",J85,0)</f>
        <v>0</v>
      </c>
      <c r="BI85" s="234">
        <f>IF(N85="nulová",J85,0)</f>
        <v>0</v>
      </c>
      <c r="BJ85" s="18" t="s">
        <v>84</v>
      </c>
      <c r="BK85" s="234">
        <f>ROUND(I85*H85,2)</f>
        <v>0</v>
      </c>
      <c r="BL85" s="18" t="s">
        <v>139</v>
      </c>
      <c r="BM85" s="233" t="s">
        <v>676</v>
      </c>
    </row>
    <row r="86" s="13" customFormat="1">
      <c r="A86" s="13"/>
      <c r="B86" s="235"/>
      <c r="C86" s="236"/>
      <c r="D86" s="237" t="s">
        <v>141</v>
      </c>
      <c r="E86" s="238" t="s">
        <v>30</v>
      </c>
      <c r="F86" s="239" t="s">
        <v>673</v>
      </c>
      <c r="G86" s="236"/>
      <c r="H86" s="240">
        <v>1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141</v>
      </c>
      <c r="AU86" s="246" t="s">
        <v>84</v>
      </c>
      <c r="AV86" s="13" t="s">
        <v>87</v>
      </c>
      <c r="AW86" s="13" t="s">
        <v>37</v>
      </c>
      <c r="AX86" s="13" t="s">
        <v>76</v>
      </c>
      <c r="AY86" s="246" t="s">
        <v>132</v>
      </c>
    </row>
    <row r="87" s="14" customFormat="1">
      <c r="A87" s="14"/>
      <c r="B87" s="247"/>
      <c r="C87" s="248"/>
      <c r="D87" s="237" t="s">
        <v>141</v>
      </c>
      <c r="E87" s="249" t="s">
        <v>30</v>
      </c>
      <c r="F87" s="250" t="s">
        <v>143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141</v>
      </c>
      <c r="AU87" s="257" t="s">
        <v>84</v>
      </c>
      <c r="AV87" s="14" t="s">
        <v>139</v>
      </c>
      <c r="AW87" s="14" t="s">
        <v>37</v>
      </c>
      <c r="AX87" s="14" t="s">
        <v>84</v>
      </c>
      <c r="AY87" s="257" t="s">
        <v>132</v>
      </c>
    </row>
    <row r="88" s="2" customFormat="1" ht="16.5" customHeight="1">
      <c r="A88" s="40"/>
      <c r="B88" s="41"/>
      <c r="C88" s="222" t="s">
        <v>149</v>
      </c>
      <c r="D88" s="222" t="s">
        <v>134</v>
      </c>
      <c r="E88" s="223" t="s">
        <v>677</v>
      </c>
      <c r="F88" s="224" t="s">
        <v>678</v>
      </c>
      <c r="G88" s="225" t="s">
        <v>422</v>
      </c>
      <c r="H88" s="226">
        <v>1</v>
      </c>
      <c r="I88" s="227"/>
      <c r="J88" s="228">
        <f>ROUND(I88*H88,2)</f>
        <v>0</v>
      </c>
      <c r="K88" s="224" t="s">
        <v>30</v>
      </c>
      <c r="L88" s="46"/>
      <c r="M88" s="229" t="s">
        <v>30</v>
      </c>
      <c r="N88" s="230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139</v>
      </c>
      <c r="AT88" s="233" t="s">
        <v>134</v>
      </c>
      <c r="AU88" s="233" t="s">
        <v>84</v>
      </c>
      <c r="AY88" s="18" t="s">
        <v>132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139</v>
      </c>
      <c r="BM88" s="233" t="s">
        <v>679</v>
      </c>
    </row>
    <row r="89" s="15" customFormat="1">
      <c r="A89" s="15"/>
      <c r="B89" s="258"/>
      <c r="C89" s="259"/>
      <c r="D89" s="237" t="s">
        <v>141</v>
      </c>
      <c r="E89" s="260" t="s">
        <v>30</v>
      </c>
      <c r="F89" s="261" t="s">
        <v>680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141</v>
      </c>
      <c r="AU89" s="267" t="s">
        <v>84</v>
      </c>
      <c r="AV89" s="15" t="s">
        <v>84</v>
      </c>
      <c r="AW89" s="15" t="s">
        <v>37</v>
      </c>
      <c r="AX89" s="15" t="s">
        <v>76</v>
      </c>
      <c r="AY89" s="267" t="s">
        <v>132</v>
      </c>
    </row>
    <row r="90" s="15" customFormat="1">
      <c r="A90" s="15"/>
      <c r="B90" s="258"/>
      <c r="C90" s="259"/>
      <c r="D90" s="237" t="s">
        <v>141</v>
      </c>
      <c r="E90" s="260" t="s">
        <v>30</v>
      </c>
      <c r="F90" s="261" t="s">
        <v>681</v>
      </c>
      <c r="G90" s="259"/>
      <c r="H90" s="260" t="s">
        <v>30</v>
      </c>
      <c r="I90" s="262"/>
      <c r="J90" s="259"/>
      <c r="K90" s="259"/>
      <c r="L90" s="263"/>
      <c r="M90" s="264"/>
      <c r="N90" s="265"/>
      <c r="O90" s="265"/>
      <c r="P90" s="265"/>
      <c r="Q90" s="265"/>
      <c r="R90" s="265"/>
      <c r="S90" s="265"/>
      <c r="T90" s="26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7" t="s">
        <v>141</v>
      </c>
      <c r="AU90" s="267" t="s">
        <v>84</v>
      </c>
      <c r="AV90" s="15" t="s">
        <v>84</v>
      </c>
      <c r="AW90" s="15" t="s">
        <v>37</v>
      </c>
      <c r="AX90" s="15" t="s">
        <v>76</v>
      </c>
      <c r="AY90" s="267" t="s">
        <v>132</v>
      </c>
    </row>
    <row r="91" s="13" customFormat="1">
      <c r="A91" s="13"/>
      <c r="B91" s="235"/>
      <c r="C91" s="236"/>
      <c r="D91" s="237" t="s">
        <v>141</v>
      </c>
      <c r="E91" s="238" t="s">
        <v>30</v>
      </c>
      <c r="F91" s="239" t="s">
        <v>673</v>
      </c>
      <c r="G91" s="236"/>
      <c r="H91" s="240">
        <v>1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141</v>
      </c>
      <c r="AU91" s="246" t="s">
        <v>84</v>
      </c>
      <c r="AV91" s="13" t="s">
        <v>87</v>
      </c>
      <c r="AW91" s="13" t="s">
        <v>37</v>
      </c>
      <c r="AX91" s="13" t="s">
        <v>76</v>
      </c>
      <c r="AY91" s="246" t="s">
        <v>132</v>
      </c>
    </row>
    <row r="92" s="14" customFormat="1">
      <c r="A92" s="14"/>
      <c r="B92" s="247"/>
      <c r="C92" s="248"/>
      <c r="D92" s="237" t="s">
        <v>141</v>
      </c>
      <c r="E92" s="249" t="s">
        <v>30</v>
      </c>
      <c r="F92" s="250" t="s">
        <v>143</v>
      </c>
      <c r="G92" s="248"/>
      <c r="H92" s="251">
        <v>1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7" t="s">
        <v>141</v>
      </c>
      <c r="AU92" s="257" t="s">
        <v>84</v>
      </c>
      <c r="AV92" s="14" t="s">
        <v>139</v>
      </c>
      <c r="AW92" s="14" t="s">
        <v>37</v>
      </c>
      <c r="AX92" s="14" t="s">
        <v>84</v>
      </c>
      <c r="AY92" s="257" t="s">
        <v>132</v>
      </c>
    </row>
    <row r="93" s="2" customFormat="1" ht="16.5" customHeight="1">
      <c r="A93" s="40"/>
      <c r="B93" s="41"/>
      <c r="C93" s="222" t="s">
        <v>139</v>
      </c>
      <c r="D93" s="222" t="s">
        <v>134</v>
      </c>
      <c r="E93" s="223" t="s">
        <v>682</v>
      </c>
      <c r="F93" s="224" t="s">
        <v>683</v>
      </c>
      <c r="G93" s="225" t="s">
        <v>422</v>
      </c>
      <c r="H93" s="226">
        <v>1</v>
      </c>
      <c r="I93" s="227"/>
      <c r="J93" s="228">
        <f>ROUND(I93*H93,2)</f>
        <v>0</v>
      </c>
      <c r="K93" s="224" t="s">
        <v>30</v>
      </c>
      <c r="L93" s="46"/>
      <c r="M93" s="229" t="s">
        <v>30</v>
      </c>
      <c r="N93" s="230" t="s">
        <v>47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139</v>
      </c>
      <c r="AT93" s="233" t="s">
        <v>134</v>
      </c>
      <c r="AU93" s="233" t="s">
        <v>84</v>
      </c>
      <c r="AY93" s="18" t="s">
        <v>132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8" t="s">
        <v>84</v>
      </c>
      <c r="BK93" s="234">
        <f>ROUND(I93*H93,2)</f>
        <v>0</v>
      </c>
      <c r="BL93" s="18" t="s">
        <v>139</v>
      </c>
      <c r="BM93" s="233" t="s">
        <v>684</v>
      </c>
    </row>
    <row r="94" s="13" customFormat="1">
      <c r="A94" s="13"/>
      <c r="B94" s="235"/>
      <c r="C94" s="236"/>
      <c r="D94" s="237" t="s">
        <v>141</v>
      </c>
      <c r="E94" s="238" t="s">
        <v>30</v>
      </c>
      <c r="F94" s="239" t="s">
        <v>673</v>
      </c>
      <c r="G94" s="236"/>
      <c r="H94" s="240">
        <v>1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141</v>
      </c>
      <c r="AU94" s="246" t="s">
        <v>84</v>
      </c>
      <c r="AV94" s="13" t="s">
        <v>87</v>
      </c>
      <c r="AW94" s="13" t="s">
        <v>37</v>
      </c>
      <c r="AX94" s="13" t="s">
        <v>76</v>
      </c>
      <c r="AY94" s="246" t="s">
        <v>132</v>
      </c>
    </row>
    <row r="95" s="14" customFormat="1">
      <c r="A95" s="14"/>
      <c r="B95" s="247"/>
      <c r="C95" s="248"/>
      <c r="D95" s="237" t="s">
        <v>141</v>
      </c>
      <c r="E95" s="249" t="s">
        <v>30</v>
      </c>
      <c r="F95" s="250" t="s">
        <v>143</v>
      </c>
      <c r="G95" s="248"/>
      <c r="H95" s="251">
        <v>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141</v>
      </c>
      <c r="AU95" s="257" t="s">
        <v>84</v>
      </c>
      <c r="AV95" s="14" t="s">
        <v>139</v>
      </c>
      <c r="AW95" s="14" t="s">
        <v>37</v>
      </c>
      <c r="AX95" s="14" t="s">
        <v>84</v>
      </c>
      <c r="AY95" s="257" t="s">
        <v>132</v>
      </c>
    </row>
    <row r="96" s="2" customFormat="1" ht="16.5" customHeight="1">
      <c r="A96" s="40"/>
      <c r="B96" s="41"/>
      <c r="C96" s="222" t="s">
        <v>162</v>
      </c>
      <c r="D96" s="222" t="s">
        <v>134</v>
      </c>
      <c r="E96" s="223" t="s">
        <v>685</v>
      </c>
      <c r="F96" s="224" t="s">
        <v>686</v>
      </c>
      <c r="G96" s="225" t="s">
        <v>422</v>
      </c>
      <c r="H96" s="226">
        <v>1</v>
      </c>
      <c r="I96" s="227"/>
      <c r="J96" s="228">
        <f>ROUND(I96*H96,2)</f>
        <v>0</v>
      </c>
      <c r="K96" s="224" t="s">
        <v>30</v>
      </c>
      <c r="L96" s="46"/>
      <c r="M96" s="229" t="s">
        <v>30</v>
      </c>
      <c r="N96" s="230" t="s">
        <v>47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139</v>
      </c>
      <c r="AT96" s="233" t="s">
        <v>134</v>
      </c>
      <c r="AU96" s="233" t="s">
        <v>84</v>
      </c>
      <c r="AY96" s="18" t="s">
        <v>132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8" t="s">
        <v>84</v>
      </c>
      <c r="BK96" s="234">
        <f>ROUND(I96*H96,2)</f>
        <v>0</v>
      </c>
      <c r="BL96" s="18" t="s">
        <v>139</v>
      </c>
      <c r="BM96" s="233" t="s">
        <v>687</v>
      </c>
    </row>
    <row r="97" s="13" customFormat="1">
      <c r="A97" s="13"/>
      <c r="B97" s="235"/>
      <c r="C97" s="236"/>
      <c r="D97" s="237" t="s">
        <v>141</v>
      </c>
      <c r="E97" s="238" t="s">
        <v>30</v>
      </c>
      <c r="F97" s="239" t="s">
        <v>673</v>
      </c>
      <c r="G97" s="236"/>
      <c r="H97" s="240">
        <v>1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141</v>
      </c>
      <c r="AU97" s="246" t="s">
        <v>84</v>
      </c>
      <c r="AV97" s="13" t="s">
        <v>87</v>
      </c>
      <c r="AW97" s="13" t="s">
        <v>37</v>
      </c>
      <c r="AX97" s="13" t="s">
        <v>76</v>
      </c>
      <c r="AY97" s="246" t="s">
        <v>132</v>
      </c>
    </row>
    <row r="98" s="14" customFormat="1">
      <c r="A98" s="14"/>
      <c r="B98" s="247"/>
      <c r="C98" s="248"/>
      <c r="D98" s="237" t="s">
        <v>141</v>
      </c>
      <c r="E98" s="249" t="s">
        <v>30</v>
      </c>
      <c r="F98" s="250" t="s">
        <v>143</v>
      </c>
      <c r="G98" s="248"/>
      <c r="H98" s="251">
        <v>1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141</v>
      </c>
      <c r="AU98" s="257" t="s">
        <v>84</v>
      </c>
      <c r="AV98" s="14" t="s">
        <v>139</v>
      </c>
      <c r="AW98" s="14" t="s">
        <v>37</v>
      </c>
      <c r="AX98" s="14" t="s">
        <v>84</v>
      </c>
      <c r="AY98" s="257" t="s">
        <v>132</v>
      </c>
    </row>
    <row r="99" s="2" customFormat="1" ht="16.5" customHeight="1">
      <c r="A99" s="40"/>
      <c r="B99" s="41"/>
      <c r="C99" s="222" t="s">
        <v>168</v>
      </c>
      <c r="D99" s="222" t="s">
        <v>134</v>
      </c>
      <c r="E99" s="223" t="s">
        <v>688</v>
      </c>
      <c r="F99" s="224" t="s">
        <v>689</v>
      </c>
      <c r="G99" s="225" t="s">
        <v>422</v>
      </c>
      <c r="H99" s="226">
        <v>1</v>
      </c>
      <c r="I99" s="227"/>
      <c r="J99" s="228">
        <f>ROUND(I99*H99,2)</f>
        <v>0</v>
      </c>
      <c r="K99" s="224" t="s">
        <v>30</v>
      </c>
      <c r="L99" s="46"/>
      <c r="M99" s="229" t="s">
        <v>30</v>
      </c>
      <c r="N99" s="230" t="s">
        <v>47</v>
      </c>
      <c r="O99" s="86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139</v>
      </c>
      <c r="AT99" s="233" t="s">
        <v>134</v>
      </c>
      <c r="AU99" s="233" t="s">
        <v>84</v>
      </c>
      <c r="AY99" s="18" t="s">
        <v>132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8" t="s">
        <v>84</v>
      </c>
      <c r="BK99" s="234">
        <f>ROUND(I99*H99,2)</f>
        <v>0</v>
      </c>
      <c r="BL99" s="18" t="s">
        <v>139</v>
      </c>
      <c r="BM99" s="233" t="s">
        <v>690</v>
      </c>
    </row>
    <row r="100" s="15" customFormat="1">
      <c r="A100" s="15"/>
      <c r="B100" s="258"/>
      <c r="C100" s="259"/>
      <c r="D100" s="237" t="s">
        <v>141</v>
      </c>
      <c r="E100" s="260" t="s">
        <v>30</v>
      </c>
      <c r="F100" s="261" t="s">
        <v>691</v>
      </c>
      <c r="G100" s="259"/>
      <c r="H100" s="260" t="s">
        <v>30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141</v>
      </c>
      <c r="AU100" s="267" t="s">
        <v>84</v>
      </c>
      <c r="AV100" s="15" t="s">
        <v>84</v>
      </c>
      <c r="AW100" s="15" t="s">
        <v>37</v>
      </c>
      <c r="AX100" s="15" t="s">
        <v>76</v>
      </c>
      <c r="AY100" s="267" t="s">
        <v>132</v>
      </c>
    </row>
    <row r="101" s="15" customFormat="1">
      <c r="A101" s="15"/>
      <c r="B101" s="258"/>
      <c r="C101" s="259"/>
      <c r="D101" s="237" t="s">
        <v>141</v>
      </c>
      <c r="E101" s="260" t="s">
        <v>30</v>
      </c>
      <c r="F101" s="261" t="s">
        <v>692</v>
      </c>
      <c r="G101" s="259"/>
      <c r="H101" s="260" t="s">
        <v>30</v>
      </c>
      <c r="I101" s="262"/>
      <c r="J101" s="259"/>
      <c r="K101" s="259"/>
      <c r="L101" s="263"/>
      <c r="M101" s="264"/>
      <c r="N101" s="265"/>
      <c r="O101" s="265"/>
      <c r="P101" s="265"/>
      <c r="Q101" s="265"/>
      <c r="R101" s="265"/>
      <c r="S101" s="265"/>
      <c r="T101" s="26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7" t="s">
        <v>141</v>
      </c>
      <c r="AU101" s="267" t="s">
        <v>84</v>
      </c>
      <c r="AV101" s="15" t="s">
        <v>84</v>
      </c>
      <c r="AW101" s="15" t="s">
        <v>37</v>
      </c>
      <c r="AX101" s="15" t="s">
        <v>76</v>
      </c>
      <c r="AY101" s="267" t="s">
        <v>132</v>
      </c>
    </row>
    <row r="102" s="15" customFormat="1">
      <c r="A102" s="15"/>
      <c r="B102" s="258"/>
      <c r="C102" s="259"/>
      <c r="D102" s="237" t="s">
        <v>141</v>
      </c>
      <c r="E102" s="260" t="s">
        <v>30</v>
      </c>
      <c r="F102" s="261" t="s">
        <v>693</v>
      </c>
      <c r="G102" s="259"/>
      <c r="H102" s="260" t="s">
        <v>30</v>
      </c>
      <c r="I102" s="262"/>
      <c r="J102" s="259"/>
      <c r="K102" s="259"/>
      <c r="L102" s="263"/>
      <c r="M102" s="264"/>
      <c r="N102" s="265"/>
      <c r="O102" s="265"/>
      <c r="P102" s="265"/>
      <c r="Q102" s="265"/>
      <c r="R102" s="265"/>
      <c r="S102" s="265"/>
      <c r="T102" s="26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7" t="s">
        <v>141</v>
      </c>
      <c r="AU102" s="267" t="s">
        <v>84</v>
      </c>
      <c r="AV102" s="15" t="s">
        <v>84</v>
      </c>
      <c r="AW102" s="15" t="s">
        <v>37</v>
      </c>
      <c r="AX102" s="15" t="s">
        <v>76</v>
      </c>
      <c r="AY102" s="267" t="s">
        <v>132</v>
      </c>
    </row>
    <row r="103" s="13" customFormat="1">
      <c r="A103" s="13"/>
      <c r="B103" s="235"/>
      <c r="C103" s="236"/>
      <c r="D103" s="237" t="s">
        <v>141</v>
      </c>
      <c r="E103" s="238" t="s">
        <v>30</v>
      </c>
      <c r="F103" s="239" t="s">
        <v>673</v>
      </c>
      <c r="G103" s="236"/>
      <c r="H103" s="240">
        <v>1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141</v>
      </c>
      <c r="AU103" s="246" t="s">
        <v>84</v>
      </c>
      <c r="AV103" s="13" t="s">
        <v>87</v>
      </c>
      <c r="AW103" s="13" t="s">
        <v>37</v>
      </c>
      <c r="AX103" s="13" t="s">
        <v>76</v>
      </c>
      <c r="AY103" s="246" t="s">
        <v>132</v>
      </c>
    </row>
    <row r="104" s="14" customFormat="1">
      <c r="A104" s="14"/>
      <c r="B104" s="247"/>
      <c r="C104" s="248"/>
      <c r="D104" s="237" t="s">
        <v>141</v>
      </c>
      <c r="E104" s="249" t="s">
        <v>30</v>
      </c>
      <c r="F104" s="250" t="s">
        <v>143</v>
      </c>
      <c r="G104" s="248"/>
      <c r="H104" s="251">
        <v>1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141</v>
      </c>
      <c r="AU104" s="257" t="s">
        <v>84</v>
      </c>
      <c r="AV104" s="14" t="s">
        <v>139</v>
      </c>
      <c r="AW104" s="14" t="s">
        <v>37</v>
      </c>
      <c r="AX104" s="14" t="s">
        <v>84</v>
      </c>
      <c r="AY104" s="257" t="s">
        <v>132</v>
      </c>
    </row>
    <row r="105" s="2" customFormat="1" ht="16.5" customHeight="1">
      <c r="A105" s="40"/>
      <c r="B105" s="41"/>
      <c r="C105" s="222" t="s">
        <v>173</v>
      </c>
      <c r="D105" s="222" t="s">
        <v>134</v>
      </c>
      <c r="E105" s="223" t="s">
        <v>694</v>
      </c>
      <c r="F105" s="224" t="s">
        <v>695</v>
      </c>
      <c r="G105" s="225" t="s">
        <v>422</v>
      </c>
      <c r="H105" s="226">
        <v>1</v>
      </c>
      <c r="I105" s="227"/>
      <c r="J105" s="228">
        <f>ROUND(I105*H105,2)</f>
        <v>0</v>
      </c>
      <c r="K105" s="224" t="s">
        <v>30</v>
      </c>
      <c r="L105" s="46"/>
      <c r="M105" s="229" t="s">
        <v>30</v>
      </c>
      <c r="N105" s="230" t="s">
        <v>47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139</v>
      </c>
      <c r="AT105" s="233" t="s">
        <v>134</v>
      </c>
      <c r="AU105" s="233" t="s">
        <v>84</v>
      </c>
      <c r="AY105" s="18" t="s">
        <v>132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139</v>
      </c>
      <c r="BM105" s="233" t="s">
        <v>696</v>
      </c>
    </row>
    <row r="106" s="15" customFormat="1">
      <c r="A106" s="15"/>
      <c r="B106" s="258"/>
      <c r="C106" s="259"/>
      <c r="D106" s="237" t="s">
        <v>141</v>
      </c>
      <c r="E106" s="260" t="s">
        <v>30</v>
      </c>
      <c r="F106" s="261" t="s">
        <v>697</v>
      </c>
      <c r="G106" s="259"/>
      <c r="H106" s="260" t="s">
        <v>30</v>
      </c>
      <c r="I106" s="262"/>
      <c r="J106" s="259"/>
      <c r="K106" s="259"/>
      <c r="L106" s="263"/>
      <c r="M106" s="264"/>
      <c r="N106" s="265"/>
      <c r="O106" s="265"/>
      <c r="P106" s="265"/>
      <c r="Q106" s="265"/>
      <c r="R106" s="265"/>
      <c r="S106" s="265"/>
      <c r="T106" s="26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7" t="s">
        <v>141</v>
      </c>
      <c r="AU106" s="267" t="s">
        <v>84</v>
      </c>
      <c r="AV106" s="15" t="s">
        <v>84</v>
      </c>
      <c r="AW106" s="15" t="s">
        <v>37</v>
      </c>
      <c r="AX106" s="15" t="s">
        <v>76</v>
      </c>
      <c r="AY106" s="267" t="s">
        <v>132</v>
      </c>
    </row>
    <row r="107" s="15" customFormat="1">
      <c r="A107" s="15"/>
      <c r="B107" s="258"/>
      <c r="C107" s="259"/>
      <c r="D107" s="237" t="s">
        <v>141</v>
      </c>
      <c r="E107" s="260" t="s">
        <v>30</v>
      </c>
      <c r="F107" s="261" t="s">
        <v>698</v>
      </c>
      <c r="G107" s="259"/>
      <c r="H107" s="260" t="s">
        <v>30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141</v>
      </c>
      <c r="AU107" s="267" t="s">
        <v>84</v>
      </c>
      <c r="AV107" s="15" t="s">
        <v>84</v>
      </c>
      <c r="AW107" s="15" t="s">
        <v>37</v>
      </c>
      <c r="AX107" s="15" t="s">
        <v>76</v>
      </c>
      <c r="AY107" s="267" t="s">
        <v>132</v>
      </c>
    </row>
    <row r="108" s="13" customFormat="1">
      <c r="A108" s="13"/>
      <c r="B108" s="235"/>
      <c r="C108" s="236"/>
      <c r="D108" s="237" t="s">
        <v>141</v>
      </c>
      <c r="E108" s="238" t="s">
        <v>30</v>
      </c>
      <c r="F108" s="239" t="s">
        <v>673</v>
      </c>
      <c r="G108" s="236"/>
      <c r="H108" s="240">
        <v>1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141</v>
      </c>
      <c r="AU108" s="246" t="s">
        <v>84</v>
      </c>
      <c r="AV108" s="13" t="s">
        <v>87</v>
      </c>
      <c r="AW108" s="13" t="s">
        <v>37</v>
      </c>
      <c r="AX108" s="13" t="s">
        <v>76</v>
      </c>
      <c r="AY108" s="246" t="s">
        <v>132</v>
      </c>
    </row>
    <row r="109" s="14" customFormat="1">
      <c r="A109" s="14"/>
      <c r="B109" s="247"/>
      <c r="C109" s="248"/>
      <c r="D109" s="237" t="s">
        <v>141</v>
      </c>
      <c r="E109" s="249" t="s">
        <v>30</v>
      </c>
      <c r="F109" s="250" t="s">
        <v>143</v>
      </c>
      <c r="G109" s="248"/>
      <c r="H109" s="251">
        <v>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141</v>
      </c>
      <c r="AU109" s="257" t="s">
        <v>84</v>
      </c>
      <c r="AV109" s="14" t="s">
        <v>139</v>
      </c>
      <c r="AW109" s="14" t="s">
        <v>37</v>
      </c>
      <c r="AX109" s="14" t="s">
        <v>84</v>
      </c>
      <c r="AY109" s="257" t="s">
        <v>132</v>
      </c>
    </row>
    <row r="110" s="2" customFormat="1" ht="21.75" customHeight="1">
      <c r="A110" s="40"/>
      <c r="B110" s="41"/>
      <c r="C110" s="222" t="s">
        <v>180</v>
      </c>
      <c r="D110" s="222" t="s">
        <v>134</v>
      </c>
      <c r="E110" s="223" t="s">
        <v>699</v>
      </c>
      <c r="F110" s="224" t="s">
        <v>700</v>
      </c>
      <c r="G110" s="225" t="s">
        <v>422</v>
      </c>
      <c r="H110" s="226">
        <v>1</v>
      </c>
      <c r="I110" s="227"/>
      <c r="J110" s="228">
        <f>ROUND(I110*H110,2)</f>
        <v>0</v>
      </c>
      <c r="K110" s="224" t="s">
        <v>30</v>
      </c>
      <c r="L110" s="46"/>
      <c r="M110" s="229" t="s">
        <v>30</v>
      </c>
      <c r="N110" s="230" t="s">
        <v>47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139</v>
      </c>
      <c r="AT110" s="233" t="s">
        <v>134</v>
      </c>
      <c r="AU110" s="233" t="s">
        <v>84</v>
      </c>
      <c r="AY110" s="18" t="s">
        <v>132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8" t="s">
        <v>84</v>
      </c>
      <c r="BK110" s="234">
        <f>ROUND(I110*H110,2)</f>
        <v>0</v>
      </c>
      <c r="BL110" s="18" t="s">
        <v>139</v>
      </c>
      <c r="BM110" s="233" t="s">
        <v>701</v>
      </c>
    </row>
    <row r="111" s="13" customFormat="1">
      <c r="A111" s="13"/>
      <c r="B111" s="235"/>
      <c r="C111" s="236"/>
      <c r="D111" s="237" t="s">
        <v>141</v>
      </c>
      <c r="E111" s="238" t="s">
        <v>30</v>
      </c>
      <c r="F111" s="239" t="s">
        <v>702</v>
      </c>
      <c r="G111" s="236"/>
      <c r="H111" s="240">
        <v>1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141</v>
      </c>
      <c r="AU111" s="246" t="s">
        <v>84</v>
      </c>
      <c r="AV111" s="13" t="s">
        <v>87</v>
      </c>
      <c r="AW111" s="13" t="s">
        <v>37</v>
      </c>
      <c r="AX111" s="13" t="s">
        <v>76</v>
      </c>
      <c r="AY111" s="246" t="s">
        <v>132</v>
      </c>
    </row>
    <row r="112" s="14" customFormat="1">
      <c r="A112" s="14"/>
      <c r="B112" s="247"/>
      <c r="C112" s="248"/>
      <c r="D112" s="237" t="s">
        <v>141</v>
      </c>
      <c r="E112" s="249" t="s">
        <v>30</v>
      </c>
      <c r="F112" s="250" t="s">
        <v>143</v>
      </c>
      <c r="G112" s="248"/>
      <c r="H112" s="251">
        <v>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141</v>
      </c>
      <c r="AU112" s="257" t="s">
        <v>84</v>
      </c>
      <c r="AV112" s="14" t="s">
        <v>139</v>
      </c>
      <c r="AW112" s="14" t="s">
        <v>37</v>
      </c>
      <c r="AX112" s="14" t="s">
        <v>84</v>
      </c>
      <c r="AY112" s="257" t="s">
        <v>132</v>
      </c>
    </row>
    <row r="113" s="2" customFormat="1" ht="21.75" customHeight="1">
      <c r="A113" s="40"/>
      <c r="B113" s="41"/>
      <c r="C113" s="222" t="s">
        <v>185</v>
      </c>
      <c r="D113" s="222" t="s">
        <v>134</v>
      </c>
      <c r="E113" s="223" t="s">
        <v>191</v>
      </c>
      <c r="F113" s="224" t="s">
        <v>703</v>
      </c>
      <c r="G113" s="225" t="s">
        <v>422</v>
      </c>
      <c r="H113" s="226">
        <v>1</v>
      </c>
      <c r="I113" s="227"/>
      <c r="J113" s="228">
        <f>ROUND(I113*H113,2)</f>
        <v>0</v>
      </c>
      <c r="K113" s="224" t="s">
        <v>30</v>
      </c>
      <c r="L113" s="46"/>
      <c r="M113" s="229" t="s">
        <v>30</v>
      </c>
      <c r="N113" s="230" t="s">
        <v>47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139</v>
      </c>
      <c r="AT113" s="233" t="s">
        <v>134</v>
      </c>
      <c r="AU113" s="233" t="s">
        <v>84</v>
      </c>
      <c r="AY113" s="18" t="s">
        <v>132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8" t="s">
        <v>84</v>
      </c>
      <c r="BK113" s="234">
        <f>ROUND(I113*H113,2)</f>
        <v>0</v>
      </c>
      <c r="BL113" s="18" t="s">
        <v>139</v>
      </c>
      <c r="BM113" s="233" t="s">
        <v>704</v>
      </c>
    </row>
    <row r="114" s="13" customFormat="1">
      <c r="A114" s="13"/>
      <c r="B114" s="235"/>
      <c r="C114" s="236"/>
      <c r="D114" s="237" t="s">
        <v>141</v>
      </c>
      <c r="E114" s="238" t="s">
        <v>30</v>
      </c>
      <c r="F114" s="239" t="s">
        <v>673</v>
      </c>
      <c r="G114" s="236"/>
      <c r="H114" s="240">
        <v>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141</v>
      </c>
      <c r="AU114" s="246" t="s">
        <v>84</v>
      </c>
      <c r="AV114" s="13" t="s">
        <v>87</v>
      </c>
      <c r="AW114" s="13" t="s">
        <v>37</v>
      </c>
      <c r="AX114" s="13" t="s">
        <v>76</v>
      </c>
      <c r="AY114" s="246" t="s">
        <v>132</v>
      </c>
    </row>
    <row r="115" s="14" customFormat="1">
      <c r="A115" s="14"/>
      <c r="B115" s="247"/>
      <c r="C115" s="248"/>
      <c r="D115" s="237" t="s">
        <v>141</v>
      </c>
      <c r="E115" s="249" t="s">
        <v>30</v>
      </c>
      <c r="F115" s="250" t="s">
        <v>143</v>
      </c>
      <c r="G115" s="248"/>
      <c r="H115" s="251">
        <v>1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141</v>
      </c>
      <c r="AU115" s="257" t="s">
        <v>84</v>
      </c>
      <c r="AV115" s="14" t="s">
        <v>139</v>
      </c>
      <c r="AW115" s="14" t="s">
        <v>37</v>
      </c>
      <c r="AX115" s="14" t="s">
        <v>84</v>
      </c>
      <c r="AY115" s="257" t="s">
        <v>132</v>
      </c>
    </row>
    <row r="116" s="2" customFormat="1" ht="16.5" customHeight="1">
      <c r="A116" s="40"/>
      <c r="B116" s="41"/>
      <c r="C116" s="222" t="s">
        <v>191</v>
      </c>
      <c r="D116" s="222" t="s">
        <v>134</v>
      </c>
      <c r="E116" s="223" t="s">
        <v>198</v>
      </c>
      <c r="F116" s="224" t="s">
        <v>705</v>
      </c>
      <c r="G116" s="225" t="s">
        <v>422</v>
      </c>
      <c r="H116" s="226">
        <v>1</v>
      </c>
      <c r="I116" s="227"/>
      <c r="J116" s="228">
        <f>ROUND(I116*H116,2)</f>
        <v>0</v>
      </c>
      <c r="K116" s="224" t="s">
        <v>30</v>
      </c>
      <c r="L116" s="46"/>
      <c r="M116" s="229" t="s">
        <v>30</v>
      </c>
      <c r="N116" s="230" t="s">
        <v>47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139</v>
      </c>
      <c r="AT116" s="233" t="s">
        <v>134</v>
      </c>
      <c r="AU116" s="233" t="s">
        <v>84</v>
      </c>
      <c r="AY116" s="18" t="s">
        <v>132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8" t="s">
        <v>84</v>
      </c>
      <c r="BK116" s="234">
        <f>ROUND(I116*H116,2)</f>
        <v>0</v>
      </c>
      <c r="BL116" s="18" t="s">
        <v>139</v>
      </c>
      <c r="BM116" s="233" t="s">
        <v>706</v>
      </c>
    </row>
    <row r="117" s="13" customFormat="1">
      <c r="A117" s="13"/>
      <c r="B117" s="235"/>
      <c r="C117" s="236"/>
      <c r="D117" s="237" t="s">
        <v>141</v>
      </c>
      <c r="E117" s="238" t="s">
        <v>30</v>
      </c>
      <c r="F117" s="239" t="s">
        <v>673</v>
      </c>
      <c r="G117" s="236"/>
      <c r="H117" s="240">
        <v>1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141</v>
      </c>
      <c r="AU117" s="246" t="s">
        <v>84</v>
      </c>
      <c r="AV117" s="13" t="s">
        <v>87</v>
      </c>
      <c r="AW117" s="13" t="s">
        <v>37</v>
      </c>
      <c r="AX117" s="13" t="s">
        <v>76</v>
      </c>
      <c r="AY117" s="246" t="s">
        <v>132</v>
      </c>
    </row>
    <row r="118" s="14" customFormat="1">
      <c r="A118" s="14"/>
      <c r="B118" s="247"/>
      <c r="C118" s="248"/>
      <c r="D118" s="237" t="s">
        <v>141</v>
      </c>
      <c r="E118" s="249" t="s">
        <v>30</v>
      </c>
      <c r="F118" s="250" t="s">
        <v>143</v>
      </c>
      <c r="G118" s="248"/>
      <c r="H118" s="251">
        <v>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141</v>
      </c>
      <c r="AU118" s="257" t="s">
        <v>84</v>
      </c>
      <c r="AV118" s="14" t="s">
        <v>139</v>
      </c>
      <c r="AW118" s="14" t="s">
        <v>37</v>
      </c>
      <c r="AX118" s="14" t="s">
        <v>84</v>
      </c>
      <c r="AY118" s="257" t="s">
        <v>132</v>
      </c>
    </row>
    <row r="119" s="2" customFormat="1" ht="16.5" customHeight="1">
      <c r="A119" s="40"/>
      <c r="B119" s="41"/>
      <c r="C119" s="222" t="s">
        <v>198</v>
      </c>
      <c r="D119" s="222" t="s">
        <v>134</v>
      </c>
      <c r="E119" s="223" t="s">
        <v>204</v>
      </c>
      <c r="F119" s="224" t="s">
        <v>707</v>
      </c>
      <c r="G119" s="225" t="s">
        <v>422</v>
      </c>
      <c r="H119" s="226">
        <v>1</v>
      </c>
      <c r="I119" s="227"/>
      <c r="J119" s="228">
        <f>ROUND(I119*H119,2)</f>
        <v>0</v>
      </c>
      <c r="K119" s="224" t="s">
        <v>30</v>
      </c>
      <c r="L119" s="46"/>
      <c r="M119" s="229" t="s">
        <v>30</v>
      </c>
      <c r="N119" s="230" t="s">
        <v>47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139</v>
      </c>
      <c r="AT119" s="233" t="s">
        <v>134</v>
      </c>
      <c r="AU119" s="233" t="s">
        <v>84</v>
      </c>
      <c r="AY119" s="18" t="s">
        <v>132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8" t="s">
        <v>84</v>
      </c>
      <c r="BK119" s="234">
        <f>ROUND(I119*H119,2)</f>
        <v>0</v>
      </c>
      <c r="BL119" s="18" t="s">
        <v>139</v>
      </c>
      <c r="BM119" s="233" t="s">
        <v>708</v>
      </c>
    </row>
    <row r="120" s="15" customFormat="1">
      <c r="A120" s="15"/>
      <c r="B120" s="258"/>
      <c r="C120" s="259"/>
      <c r="D120" s="237" t="s">
        <v>141</v>
      </c>
      <c r="E120" s="260" t="s">
        <v>30</v>
      </c>
      <c r="F120" s="261" t="s">
        <v>709</v>
      </c>
      <c r="G120" s="259"/>
      <c r="H120" s="260" t="s">
        <v>30</v>
      </c>
      <c r="I120" s="262"/>
      <c r="J120" s="259"/>
      <c r="K120" s="259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141</v>
      </c>
      <c r="AU120" s="267" t="s">
        <v>84</v>
      </c>
      <c r="AV120" s="15" t="s">
        <v>84</v>
      </c>
      <c r="AW120" s="15" t="s">
        <v>37</v>
      </c>
      <c r="AX120" s="15" t="s">
        <v>76</v>
      </c>
      <c r="AY120" s="267" t="s">
        <v>132</v>
      </c>
    </row>
    <row r="121" s="15" customFormat="1">
      <c r="A121" s="15"/>
      <c r="B121" s="258"/>
      <c r="C121" s="259"/>
      <c r="D121" s="237" t="s">
        <v>141</v>
      </c>
      <c r="E121" s="260" t="s">
        <v>30</v>
      </c>
      <c r="F121" s="261" t="s">
        <v>710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141</v>
      </c>
      <c r="AU121" s="267" t="s">
        <v>84</v>
      </c>
      <c r="AV121" s="15" t="s">
        <v>84</v>
      </c>
      <c r="AW121" s="15" t="s">
        <v>37</v>
      </c>
      <c r="AX121" s="15" t="s">
        <v>76</v>
      </c>
      <c r="AY121" s="267" t="s">
        <v>132</v>
      </c>
    </row>
    <row r="122" s="15" customFormat="1">
      <c r="A122" s="15"/>
      <c r="B122" s="258"/>
      <c r="C122" s="259"/>
      <c r="D122" s="237" t="s">
        <v>141</v>
      </c>
      <c r="E122" s="260" t="s">
        <v>30</v>
      </c>
      <c r="F122" s="261" t="s">
        <v>711</v>
      </c>
      <c r="G122" s="259"/>
      <c r="H122" s="260" t="s">
        <v>30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141</v>
      </c>
      <c r="AU122" s="267" t="s">
        <v>84</v>
      </c>
      <c r="AV122" s="15" t="s">
        <v>84</v>
      </c>
      <c r="AW122" s="15" t="s">
        <v>37</v>
      </c>
      <c r="AX122" s="15" t="s">
        <v>76</v>
      </c>
      <c r="AY122" s="267" t="s">
        <v>132</v>
      </c>
    </row>
    <row r="123" s="15" customFormat="1">
      <c r="A123" s="15"/>
      <c r="B123" s="258"/>
      <c r="C123" s="259"/>
      <c r="D123" s="237" t="s">
        <v>141</v>
      </c>
      <c r="E123" s="260" t="s">
        <v>30</v>
      </c>
      <c r="F123" s="261" t="s">
        <v>712</v>
      </c>
      <c r="G123" s="259"/>
      <c r="H123" s="260" t="s">
        <v>30</v>
      </c>
      <c r="I123" s="262"/>
      <c r="J123" s="259"/>
      <c r="K123" s="259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141</v>
      </c>
      <c r="AU123" s="267" t="s">
        <v>84</v>
      </c>
      <c r="AV123" s="15" t="s">
        <v>84</v>
      </c>
      <c r="AW123" s="15" t="s">
        <v>37</v>
      </c>
      <c r="AX123" s="15" t="s">
        <v>76</v>
      </c>
      <c r="AY123" s="267" t="s">
        <v>132</v>
      </c>
    </row>
    <row r="124" s="15" customFormat="1">
      <c r="A124" s="15"/>
      <c r="B124" s="258"/>
      <c r="C124" s="259"/>
      <c r="D124" s="237" t="s">
        <v>141</v>
      </c>
      <c r="E124" s="260" t="s">
        <v>30</v>
      </c>
      <c r="F124" s="261" t="s">
        <v>713</v>
      </c>
      <c r="G124" s="259"/>
      <c r="H124" s="260" t="s">
        <v>30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141</v>
      </c>
      <c r="AU124" s="267" t="s">
        <v>84</v>
      </c>
      <c r="AV124" s="15" t="s">
        <v>84</v>
      </c>
      <c r="AW124" s="15" t="s">
        <v>37</v>
      </c>
      <c r="AX124" s="15" t="s">
        <v>76</v>
      </c>
      <c r="AY124" s="267" t="s">
        <v>132</v>
      </c>
    </row>
    <row r="125" s="15" customFormat="1">
      <c r="A125" s="15"/>
      <c r="B125" s="258"/>
      <c r="C125" s="259"/>
      <c r="D125" s="237" t="s">
        <v>141</v>
      </c>
      <c r="E125" s="260" t="s">
        <v>30</v>
      </c>
      <c r="F125" s="261" t="s">
        <v>714</v>
      </c>
      <c r="G125" s="259"/>
      <c r="H125" s="260" t="s">
        <v>30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141</v>
      </c>
      <c r="AU125" s="267" t="s">
        <v>84</v>
      </c>
      <c r="AV125" s="15" t="s">
        <v>84</v>
      </c>
      <c r="AW125" s="15" t="s">
        <v>37</v>
      </c>
      <c r="AX125" s="15" t="s">
        <v>76</v>
      </c>
      <c r="AY125" s="267" t="s">
        <v>132</v>
      </c>
    </row>
    <row r="126" s="15" customFormat="1">
      <c r="A126" s="15"/>
      <c r="B126" s="258"/>
      <c r="C126" s="259"/>
      <c r="D126" s="237" t="s">
        <v>141</v>
      </c>
      <c r="E126" s="260" t="s">
        <v>30</v>
      </c>
      <c r="F126" s="261" t="s">
        <v>715</v>
      </c>
      <c r="G126" s="259"/>
      <c r="H126" s="260" t="s">
        <v>30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141</v>
      </c>
      <c r="AU126" s="267" t="s">
        <v>84</v>
      </c>
      <c r="AV126" s="15" t="s">
        <v>84</v>
      </c>
      <c r="AW126" s="15" t="s">
        <v>37</v>
      </c>
      <c r="AX126" s="15" t="s">
        <v>76</v>
      </c>
      <c r="AY126" s="267" t="s">
        <v>132</v>
      </c>
    </row>
    <row r="127" s="15" customFormat="1">
      <c r="A127" s="15"/>
      <c r="B127" s="258"/>
      <c r="C127" s="259"/>
      <c r="D127" s="237" t="s">
        <v>141</v>
      </c>
      <c r="E127" s="260" t="s">
        <v>30</v>
      </c>
      <c r="F127" s="261" t="s">
        <v>716</v>
      </c>
      <c r="G127" s="259"/>
      <c r="H127" s="260" t="s">
        <v>30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141</v>
      </c>
      <c r="AU127" s="267" t="s">
        <v>84</v>
      </c>
      <c r="AV127" s="15" t="s">
        <v>84</v>
      </c>
      <c r="AW127" s="15" t="s">
        <v>37</v>
      </c>
      <c r="AX127" s="15" t="s">
        <v>76</v>
      </c>
      <c r="AY127" s="267" t="s">
        <v>132</v>
      </c>
    </row>
    <row r="128" s="15" customFormat="1">
      <c r="A128" s="15"/>
      <c r="B128" s="258"/>
      <c r="C128" s="259"/>
      <c r="D128" s="237" t="s">
        <v>141</v>
      </c>
      <c r="E128" s="260" t="s">
        <v>30</v>
      </c>
      <c r="F128" s="261" t="s">
        <v>717</v>
      </c>
      <c r="G128" s="259"/>
      <c r="H128" s="260" t="s">
        <v>30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141</v>
      </c>
      <c r="AU128" s="267" t="s">
        <v>84</v>
      </c>
      <c r="AV128" s="15" t="s">
        <v>84</v>
      </c>
      <c r="AW128" s="15" t="s">
        <v>37</v>
      </c>
      <c r="AX128" s="15" t="s">
        <v>76</v>
      </c>
      <c r="AY128" s="267" t="s">
        <v>132</v>
      </c>
    </row>
    <row r="129" s="15" customFormat="1">
      <c r="A129" s="15"/>
      <c r="B129" s="258"/>
      <c r="C129" s="259"/>
      <c r="D129" s="237" t="s">
        <v>141</v>
      </c>
      <c r="E129" s="260" t="s">
        <v>30</v>
      </c>
      <c r="F129" s="261" t="s">
        <v>718</v>
      </c>
      <c r="G129" s="259"/>
      <c r="H129" s="260" t="s">
        <v>30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141</v>
      </c>
      <c r="AU129" s="267" t="s">
        <v>84</v>
      </c>
      <c r="AV129" s="15" t="s">
        <v>84</v>
      </c>
      <c r="AW129" s="15" t="s">
        <v>37</v>
      </c>
      <c r="AX129" s="15" t="s">
        <v>76</v>
      </c>
      <c r="AY129" s="267" t="s">
        <v>132</v>
      </c>
    </row>
    <row r="130" s="15" customFormat="1">
      <c r="A130" s="15"/>
      <c r="B130" s="258"/>
      <c r="C130" s="259"/>
      <c r="D130" s="237" t="s">
        <v>141</v>
      </c>
      <c r="E130" s="260" t="s">
        <v>30</v>
      </c>
      <c r="F130" s="261" t="s">
        <v>719</v>
      </c>
      <c r="G130" s="259"/>
      <c r="H130" s="260" t="s">
        <v>30</v>
      </c>
      <c r="I130" s="262"/>
      <c r="J130" s="259"/>
      <c r="K130" s="259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141</v>
      </c>
      <c r="AU130" s="267" t="s">
        <v>84</v>
      </c>
      <c r="AV130" s="15" t="s">
        <v>84</v>
      </c>
      <c r="AW130" s="15" t="s">
        <v>37</v>
      </c>
      <c r="AX130" s="15" t="s">
        <v>76</v>
      </c>
      <c r="AY130" s="267" t="s">
        <v>132</v>
      </c>
    </row>
    <row r="131" s="15" customFormat="1">
      <c r="A131" s="15"/>
      <c r="B131" s="258"/>
      <c r="C131" s="259"/>
      <c r="D131" s="237" t="s">
        <v>141</v>
      </c>
      <c r="E131" s="260" t="s">
        <v>30</v>
      </c>
      <c r="F131" s="261" t="s">
        <v>720</v>
      </c>
      <c r="G131" s="259"/>
      <c r="H131" s="260" t="s">
        <v>30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141</v>
      </c>
      <c r="AU131" s="267" t="s">
        <v>84</v>
      </c>
      <c r="AV131" s="15" t="s">
        <v>84</v>
      </c>
      <c r="AW131" s="15" t="s">
        <v>37</v>
      </c>
      <c r="AX131" s="15" t="s">
        <v>76</v>
      </c>
      <c r="AY131" s="267" t="s">
        <v>132</v>
      </c>
    </row>
    <row r="132" s="15" customFormat="1">
      <c r="A132" s="15"/>
      <c r="B132" s="258"/>
      <c r="C132" s="259"/>
      <c r="D132" s="237" t="s">
        <v>141</v>
      </c>
      <c r="E132" s="260" t="s">
        <v>30</v>
      </c>
      <c r="F132" s="261" t="s">
        <v>721</v>
      </c>
      <c r="G132" s="259"/>
      <c r="H132" s="260" t="s">
        <v>30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141</v>
      </c>
      <c r="AU132" s="267" t="s">
        <v>84</v>
      </c>
      <c r="AV132" s="15" t="s">
        <v>84</v>
      </c>
      <c r="AW132" s="15" t="s">
        <v>37</v>
      </c>
      <c r="AX132" s="15" t="s">
        <v>76</v>
      </c>
      <c r="AY132" s="267" t="s">
        <v>132</v>
      </c>
    </row>
    <row r="133" s="13" customFormat="1">
      <c r="A133" s="13"/>
      <c r="B133" s="235"/>
      <c r="C133" s="236"/>
      <c r="D133" s="237" t="s">
        <v>141</v>
      </c>
      <c r="E133" s="238" t="s">
        <v>30</v>
      </c>
      <c r="F133" s="239" t="s">
        <v>673</v>
      </c>
      <c r="G133" s="236"/>
      <c r="H133" s="240">
        <v>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141</v>
      </c>
      <c r="AU133" s="246" t="s">
        <v>84</v>
      </c>
      <c r="AV133" s="13" t="s">
        <v>87</v>
      </c>
      <c r="AW133" s="13" t="s">
        <v>37</v>
      </c>
      <c r="AX133" s="13" t="s">
        <v>76</v>
      </c>
      <c r="AY133" s="246" t="s">
        <v>132</v>
      </c>
    </row>
    <row r="134" s="14" customFormat="1">
      <c r="A134" s="14"/>
      <c r="B134" s="247"/>
      <c r="C134" s="248"/>
      <c r="D134" s="237" t="s">
        <v>141</v>
      </c>
      <c r="E134" s="249" t="s">
        <v>30</v>
      </c>
      <c r="F134" s="250" t="s">
        <v>143</v>
      </c>
      <c r="G134" s="248"/>
      <c r="H134" s="251">
        <v>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141</v>
      </c>
      <c r="AU134" s="257" t="s">
        <v>84</v>
      </c>
      <c r="AV134" s="14" t="s">
        <v>139</v>
      </c>
      <c r="AW134" s="14" t="s">
        <v>37</v>
      </c>
      <c r="AX134" s="14" t="s">
        <v>84</v>
      </c>
      <c r="AY134" s="257" t="s">
        <v>132</v>
      </c>
    </row>
    <row r="135" s="2" customFormat="1" ht="21.75" customHeight="1">
      <c r="A135" s="40"/>
      <c r="B135" s="41"/>
      <c r="C135" s="222" t="s">
        <v>204</v>
      </c>
      <c r="D135" s="222" t="s">
        <v>134</v>
      </c>
      <c r="E135" s="223" t="s">
        <v>209</v>
      </c>
      <c r="F135" s="224" t="s">
        <v>722</v>
      </c>
      <c r="G135" s="225" t="s">
        <v>422</v>
      </c>
      <c r="H135" s="226">
        <v>1</v>
      </c>
      <c r="I135" s="227"/>
      <c r="J135" s="228">
        <f>ROUND(I135*H135,2)</f>
        <v>0</v>
      </c>
      <c r="K135" s="224" t="s">
        <v>30</v>
      </c>
      <c r="L135" s="46"/>
      <c r="M135" s="229" t="s">
        <v>30</v>
      </c>
      <c r="N135" s="230" t="s">
        <v>47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139</v>
      </c>
      <c r="AT135" s="233" t="s">
        <v>134</v>
      </c>
      <c r="AU135" s="233" t="s">
        <v>84</v>
      </c>
      <c r="AY135" s="18" t="s">
        <v>132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84</v>
      </c>
      <c r="BK135" s="234">
        <f>ROUND(I135*H135,2)</f>
        <v>0</v>
      </c>
      <c r="BL135" s="18" t="s">
        <v>139</v>
      </c>
      <c r="BM135" s="233" t="s">
        <v>723</v>
      </c>
    </row>
    <row r="136" s="13" customFormat="1">
      <c r="A136" s="13"/>
      <c r="B136" s="235"/>
      <c r="C136" s="236"/>
      <c r="D136" s="237" t="s">
        <v>141</v>
      </c>
      <c r="E136" s="238" t="s">
        <v>30</v>
      </c>
      <c r="F136" s="239" t="s">
        <v>673</v>
      </c>
      <c r="G136" s="236"/>
      <c r="H136" s="240">
        <v>1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141</v>
      </c>
      <c r="AU136" s="246" t="s">
        <v>84</v>
      </c>
      <c r="AV136" s="13" t="s">
        <v>87</v>
      </c>
      <c r="AW136" s="13" t="s">
        <v>37</v>
      </c>
      <c r="AX136" s="13" t="s">
        <v>76</v>
      </c>
      <c r="AY136" s="246" t="s">
        <v>132</v>
      </c>
    </row>
    <row r="137" s="14" customFormat="1">
      <c r="A137" s="14"/>
      <c r="B137" s="247"/>
      <c r="C137" s="248"/>
      <c r="D137" s="237" t="s">
        <v>141</v>
      </c>
      <c r="E137" s="249" t="s">
        <v>30</v>
      </c>
      <c r="F137" s="250" t="s">
        <v>143</v>
      </c>
      <c r="G137" s="248"/>
      <c r="H137" s="251">
        <v>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141</v>
      </c>
      <c r="AU137" s="257" t="s">
        <v>84</v>
      </c>
      <c r="AV137" s="14" t="s">
        <v>139</v>
      </c>
      <c r="AW137" s="14" t="s">
        <v>37</v>
      </c>
      <c r="AX137" s="14" t="s">
        <v>84</v>
      </c>
      <c r="AY137" s="257" t="s">
        <v>132</v>
      </c>
    </row>
    <row r="138" s="2" customFormat="1" ht="16.5" customHeight="1">
      <c r="A138" s="40"/>
      <c r="B138" s="41"/>
      <c r="C138" s="222" t="s">
        <v>209</v>
      </c>
      <c r="D138" s="222" t="s">
        <v>134</v>
      </c>
      <c r="E138" s="223" t="s">
        <v>214</v>
      </c>
      <c r="F138" s="224" t="s">
        <v>724</v>
      </c>
      <c r="G138" s="225" t="s">
        <v>422</v>
      </c>
      <c r="H138" s="226">
        <v>1</v>
      </c>
      <c r="I138" s="227"/>
      <c r="J138" s="228">
        <f>ROUND(I138*H138,2)</f>
        <v>0</v>
      </c>
      <c r="K138" s="224" t="s">
        <v>30</v>
      </c>
      <c r="L138" s="46"/>
      <c r="M138" s="229" t="s">
        <v>30</v>
      </c>
      <c r="N138" s="230" t="s">
        <v>47</v>
      </c>
      <c r="O138" s="86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139</v>
      </c>
      <c r="AT138" s="233" t="s">
        <v>134</v>
      </c>
      <c r="AU138" s="233" t="s">
        <v>84</v>
      </c>
      <c r="AY138" s="18" t="s">
        <v>132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84</v>
      </c>
      <c r="BK138" s="234">
        <f>ROUND(I138*H138,2)</f>
        <v>0</v>
      </c>
      <c r="BL138" s="18" t="s">
        <v>139</v>
      </c>
      <c r="BM138" s="233" t="s">
        <v>725</v>
      </c>
    </row>
    <row r="139" s="15" customFormat="1">
      <c r="A139" s="15"/>
      <c r="B139" s="258"/>
      <c r="C139" s="259"/>
      <c r="D139" s="237" t="s">
        <v>141</v>
      </c>
      <c r="E139" s="260" t="s">
        <v>30</v>
      </c>
      <c r="F139" s="261" t="s">
        <v>726</v>
      </c>
      <c r="G139" s="259"/>
      <c r="H139" s="260" t="s">
        <v>30</v>
      </c>
      <c r="I139" s="262"/>
      <c r="J139" s="259"/>
      <c r="K139" s="259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141</v>
      </c>
      <c r="AU139" s="267" t="s">
        <v>84</v>
      </c>
      <c r="AV139" s="15" t="s">
        <v>84</v>
      </c>
      <c r="AW139" s="15" t="s">
        <v>37</v>
      </c>
      <c r="AX139" s="15" t="s">
        <v>76</v>
      </c>
      <c r="AY139" s="267" t="s">
        <v>132</v>
      </c>
    </row>
    <row r="140" s="15" customFormat="1">
      <c r="A140" s="15"/>
      <c r="B140" s="258"/>
      <c r="C140" s="259"/>
      <c r="D140" s="237" t="s">
        <v>141</v>
      </c>
      <c r="E140" s="260" t="s">
        <v>30</v>
      </c>
      <c r="F140" s="261" t="s">
        <v>727</v>
      </c>
      <c r="G140" s="259"/>
      <c r="H140" s="260" t="s">
        <v>30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141</v>
      </c>
      <c r="AU140" s="267" t="s">
        <v>84</v>
      </c>
      <c r="AV140" s="15" t="s">
        <v>84</v>
      </c>
      <c r="AW140" s="15" t="s">
        <v>37</v>
      </c>
      <c r="AX140" s="15" t="s">
        <v>76</v>
      </c>
      <c r="AY140" s="267" t="s">
        <v>132</v>
      </c>
    </row>
    <row r="141" s="15" customFormat="1">
      <c r="A141" s="15"/>
      <c r="B141" s="258"/>
      <c r="C141" s="259"/>
      <c r="D141" s="237" t="s">
        <v>141</v>
      </c>
      <c r="E141" s="260" t="s">
        <v>30</v>
      </c>
      <c r="F141" s="261" t="s">
        <v>728</v>
      </c>
      <c r="G141" s="259"/>
      <c r="H141" s="260" t="s">
        <v>30</v>
      </c>
      <c r="I141" s="262"/>
      <c r="J141" s="259"/>
      <c r="K141" s="259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141</v>
      </c>
      <c r="AU141" s="267" t="s">
        <v>84</v>
      </c>
      <c r="AV141" s="15" t="s">
        <v>84</v>
      </c>
      <c r="AW141" s="15" t="s">
        <v>37</v>
      </c>
      <c r="AX141" s="15" t="s">
        <v>76</v>
      </c>
      <c r="AY141" s="267" t="s">
        <v>132</v>
      </c>
    </row>
    <row r="142" s="15" customFormat="1">
      <c r="A142" s="15"/>
      <c r="B142" s="258"/>
      <c r="C142" s="259"/>
      <c r="D142" s="237" t="s">
        <v>141</v>
      </c>
      <c r="E142" s="260" t="s">
        <v>30</v>
      </c>
      <c r="F142" s="261" t="s">
        <v>729</v>
      </c>
      <c r="G142" s="259"/>
      <c r="H142" s="260" t="s">
        <v>30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141</v>
      </c>
      <c r="AU142" s="267" t="s">
        <v>84</v>
      </c>
      <c r="AV142" s="15" t="s">
        <v>84</v>
      </c>
      <c r="AW142" s="15" t="s">
        <v>37</v>
      </c>
      <c r="AX142" s="15" t="s">
        <v>76</v>
      </c>
      <c r="AY142" s="267" t="s">
        <v>132</v>
      </c>
    </row>
    <row r="143" s="15" customFormat="1">
      <c r="A143" s="15"/>
      <c r="B143" s="258"/>
      <c r="C143" s="259"/>
      <c r="D143" s="237" t="s">
        <v>141</v>
      </c>
      <c r="E143" s="260" t="s">
        <v>30</v>
      </c>
      <c r="F143" s="261" t="s">
        <v>730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141</v>
      </c>
      <c r="AU143" s="267" t="s">
        <v>84</v>
      </c>
      <c r="AV143" s="15" t="s">
        <v>84</v>
      </c>
      <c r="AW143" s="15" t="s">
        <v>37</v>
      </c>
      <c r="AX143" s="15" t="s">
        <v>76</v>
      </c>
      <c r="AY143" s="267" t="s">
        <v>132</v>
      </c>
    </row>
    <row r="144" s="13" customFormat="1">
      <c r="A144" s="13"/>
      <c r="B144" s="235"/>
      <c r="C144" s="236"/>
      <c r="D144" s="237" t="s">
        <v>141</v>
      </c>
      <c r="E144" s="238" t="s">
        <v>30</v>
      </c>
      <c r="F144" s="239" t="s">
        <v>673</v>
      </c>
      <c r="G144" s="236"/>
      <c r="H144" s="240">
        <v>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141</v>
      </c>
      <c r="AU144" s="246" t="s">
        <v>84</v>
      </c>
      <c r="AV144" s="13" t="s">
        <v>87</v>
      </c>
      <c r="AW144" s="13" t="s">
        <v>37</v>
      </c>
      <c r="AX144" s="13" t="s">
        <v>76</v>
      </c>
      <c r="AY144" s="246" t="s">
        <v>132</v>
      </c>
    </row>
    <row r="145" s="14" customFormat="1">
      <c r="A145" s="14"/>
      <c r="B145" s="247"/>
      <c r="C145" s="248"/>
      <c r="D145" s="237" t="s">
        <v>141</v>
      </c>
      <c r="E145" s="249" t="s">
        <v>30</v>
      </c>
      <c r="F145" s="250" t="s">
        <v>143</v>
      </c>
      <c r="G145" s="248"/>
      <c r="H145" s="251">
        <v>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141</v>
      </c>
      <c r="AU145" s="257" t="s">
        <v>84</v>
      </c>
      <c r="AV145" s="14" t="s">
        <v>139</v>
      </c>
      <c r="AW145" s="14" t="s">
        <v>37</v>
      </c>
      <c r="AX145" s="14" t="s">
        <v>84</v>
      </c>
      <c r="AY145" s="257" t="s">
        <v>132</v>
      </c>
    </row>
    <row r="146" s="2" customFormat="1" ht="16.5" customHeight="1">
      <c r="A146" s="40"/>
      <c r="B146" s="41"/>
      <c r="C146" s="222" t="s">
        <v>214</v>
      </c>
      <c r="D146" s="222" t="s">
        <v>134</v>
      </c>
      <c r="E146" s="223" t="s">
        <v>8</v>
      </c>
      <c r="F146" s="224" t="s">
        <v>731</v>
      </c>
      <c r="G146" s="225" t="s">
        <v>422</v>
      </c>
      <c r="H146" s="226">
        <v>1</v>
      </c>
      <c r="I146" s="227"/>
      <c r="J146" s="228">
        <f>ROUND(I146*H146,2)</f>
        <v>0</v>
      </c>
      <c r="K146" s="224" t="s">
        <v>30</v>
      </c>
      <c r="L146" s="46"/>
      <c r="M146" s="229" t="s">
        <v>30</v>
      </c>
      <c r="N146" s="230" t="s">
        <v>47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139</v>
      </c>
      <c r="AT146" s="233" t="s">
        <v>134</v>
      </c>
      <c r="AU146" s="233" t="s">
        <v>84</v>
      </c>
      <c r="AY146" s="18" t="s">
        <v>132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84</v>
      </c>
      <c r="BK146" s="234">
        <f>ROUND(I146*H146,2)</f>
        <v>0</v>
      </c>
      <c r="BL146" s="18" t="s">
        <v>139</v>
      </c>
      <c r="BM146" s="233" t="s">
        <v>732</v>
      </c>
    </row>
    <row r="147" s="13" customFormat="1">
      <c r="A147" s="13"/>
      <c r="B147" s="235"/>
      <c r="C147" s="236"/>
      <c r="D147" s="237" t="s">
        <v>141</v>
      </c>
      <c r="E147" s="238" t="s">
        <v>30</v>
      </c>
      <c r="F147" s="239" t="s">
        <v>673</v>
      </c>
      <c r="G147" s="236"/>
      <c r="H147" s="240">
        <v>1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141</v>
      </c>
      <c r="AU147" s="246" t="s">
        <v>84</v>
      </c>
      <c r="AV147" s="13" t="s">
        <v>87</v>
      </c>
      <c r="AW147" s="13" t="s">
        <v>37</v>
      </c>
      <c r="AX147" s="13" t="s">
        <v>76</v>
      </c>
      <c r="AY147" s="246" t="s">
        <v>132</v>
      </c>
    </row>
    <row r="148" s="14" customFormat="1">
      <c r="A148" s="14"/>
      <c r="B148" s="247"/>
      <c r="C148" s="248"/>
      <c r="D148" s="237" t="s">
        <v>141</v>
      </c>
      <c r="E148" s="249" t="s">
        <v>30</v>
      </c>
      <c r="F148" s="250" t="s">
        <v>143</v>
      </c>
      <c r="G148" s="248"/>
      <c r="H148" s="251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141</v>
      </c>
      <c r="AU148" s="257" t="s">
        <v>84</v>
      </c>
      <c r="AV148" s="14" t="s">
        <v>139</v>
      </c>
      <c r="AW148" s="14" t="s">
        <v>37</v>
      </c>
      <c r="AX148" s="14" t="s">
        <v>84</v>
      </c>
      <c r="AY148" s="257" t="s">
        <v>132</v>
      </c>
    </row>
    <row r="149" s="2" customFormat="1" ht="16.5" customHeight="1">
      <c r="A149" s="40"/>
      <c r="B149" s="41"/>
      <c r="C149" s="222" t="s">
        <v>8</v>
      </c>
      <c r="D149" s="222" t="s">
        <v>134</v>
      </c>
      <c r="E149" s="223" t="s">
        <v>225</v>
      </c>
      <c r="F149" s="224" t="s">
        <v>733</v>
      </c>
      <c r="G149" s="225" t="s">
        <v>422</v>
      </c>
      <c r="H149" s="226">
        <v>1</v>
      </c>
      <c r="I149" s="227"/>
      <c r="J149" s="228">
        <f>ROUND(I149*H149,2)</f>
        <v>0</v>
      </c>
      <c r="K149" s="224" t="s">
        <v>30</v>
      </c>
      <c r="L149" s="46"/>
      <c r="M149" s="229" t="s">
        <v>30</v>
      </c>
      <c r="N149" s="230" t="s">
        <v>47</v>
      </c>
      <c r="O149" s="86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3" t="s">
        <v>139</v>
      </c>
      <c r="AT149" s="233" t="s">
        <v>134</v>
      </c>
      <c r="AU149" s="233" t="s">
        <v>84</v>
      </c>
      <c r="AY149" s="18" t="s">
        <v>132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84</v>
      </c>
      <c r="BK149" s="234">
        <f>ROUND(I149*H149,2)</f>
        <v>0</v>
      </c>
      <c r="BL149" s="18" t="s">
        <v>139</v>
      </c>
      <c r="BM149" s="233" t="s">
        <v>734</v>
      </c>
    </row>
    <row r="150" s="13" customFormat="1">
      <c r="A150" s="13"/>
      <c r="B150" s="235"/>
      <c r="C150" s="236"/>
      <c r="D150" s="237" t="s">
        <v>141</v>
      </c>
      <c r="E150" s="238" t="s">
        <v>30</v>
      </c>
      <c r="F150" s="239" t="s">
        <v>673</v>
      </c>
      <c r="G150" s="236"/>
      <c r="H150" s="240">
        <v>1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141</v>
      </c>
      <c r="AU150" s="246" t="s">
        <v>84</v>
      </c>
      <c r="AV150" s="13" t="s">
        <v>87</v>
      </c>
      <c r="AW150" s="13" t="s">
        <v>37</v>
      </c>
      <c r="AX150" s="13" t="s">
        <v>76</v>
      </c>
      <c r="AY150" s="246" t="s">
        <v>132</v>
      </c>
    </row>
    <row r="151" s="14" customFormat="1">
      <c r="A151" s="14"/>
      <c r="B151" s="247"/>
      <c r="C151" s="248"/>
      <c r="D151" s="237" t="s">
        <v>141</v>
      </c>
      <c r="E151" s="249" t="s">
        <v>30</v>
      </c>
      <c r="F151" s="250" t="s">
        <v>143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141</v>
      </c>
      <c r="AU151" s="257" t="s">
        <v>84</v>
      </c>
      <c r="AV151" s="14" t="s">
        <v>139</v>
      </c>
      <c r="AW151" s="14" t="s">
        <v>37</v>
      </c>
      <c r="AX151" s="14" t="s">
        <v>84</v>
      </c>
      <c r="AY151" s="257" t="s">
        <v>132</v>
      </c>
    </row>
    <row r="152" s="2" customFormat="1" ht="16.5" customHeight="1">
      <c r="A152" s="40"/>
      <c r="B152" s="41"/>
      <c r="C152" s="222" t="s">
        <v>225</v>
      </c>
      <c r="D152" s="222" t="s">
        <v>134</v>
      </c>
      <c r="E152" s="223" t="s">
        <v>235</v>
      </c>
      <c r="F152" s="224" t="s">
        <v>735</v>
      </c>
      <c r="G152" s="225" t="s">
        <v>422</v>
      </c>
      <c r="H152" s="226">
        <v>1</v>
      </c>
      <c r="I152" s="227"/>
      <c r="J152" s="228">
        <f>ROUND(I152*H152,2)</f>
        <v>0</v>
      </c>
      <c r="K152" s="224" t="s">
        <v>30</v>
      </c>
      <c r="L152" s="46"/>
      <c r="M152" s="229" t="s">
        <v>30</v>
      </c>
      <c r="N152" s="230" t="s">
        <v>47</v>
      </c>
      <c r="O152" s="86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139</v>
      </c>
      <c r="AT152" s="233" t="s">
        <v>134</v>
      </c>
      <c r="AU152" s="233" t="s">
        <v>84</v>
      </c>
      <c r="AY152" s="18" t="s">
        <v>132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84</v>
      </c>
      <c r="BK152" s="234">
        <f>ROUND(I152*H152,2)</f>
        <v>0</v>
      </c>
      <c r="BL152" s="18" t="s">
        <v>139</v>
      </c>
      <c r="BM152" s="233" t="s">
        <v>736</v>
      </c>
    </row>
    <row r="153" s="13" customFormat="1">
      <c r="A153" s="13"/>
      <c r="B153" s="235"/>
      <c r="C153" s="236"/>
      <c r="D153" s="237" t="s">
        <v>141</v>
      </c>
      <c r="E153" s="238" t="s">
        <v>30</v>
      </c>
      <c r="F153" s="239" t="s">
        <v>673</v>
      </c>
      <c r="G153" s="236"/>
      <c r="H153" s="240">
        <v>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141</v>
      </c>
      <c r="AU153" s="246" t="s">
        <v>84</v>
      </c>
      <c r="AV153" s="13" t="s">
        <v>87</v>
      </c>
      <c r="AW153" s="13" t="s">
        <v>37</v>
      </c>
      <c r="AX153" s="13" t="s">
        <v>76</v>
      </c>
      <c r="AY153" s="246" t="s">
        <v>132</v>
      </c>
    </row>
    <row r="154" s="14" customFormat="1">
      <c r="A154" s="14"/>
      <c r="B154" s="247"/>
      <c r="C154" s="248"/>
      <c r="D154" s="237" t="s">
        <v>141</v>
      </c>
      <c r="E154" s="249" t="s">
        <v>30</v>
      </c>
      <c r="F154" s="250" t="s">
        <v>143</v>
      </c>
      <c r="G154" s="248"/>
      <c r="H154" s="251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141</v>
      </c>
      <c r="AU154" s="257" t="s">
        <v>84</v>
      </c>
      <c r="AV154" s="14" t="s">
        <v>139</v>
      </c>
      <c r="AW154" s="14" t="s">
        <v>37</v>
      </c>
      <c r="AX154" s="14" t="s">
        <v>84</v>
      </c>
      <c r="AY154" s="257" t="s">
        <v>132</v>
      </c>
    </row>
    <row r="155" s="2" customFormat="1" ht="16.5" customHeight="1">
      <c r="A155" s="40"/>
      <c r="B155" s="41"/>
      <c r="C155" s="222" t="s">
        <v>235</v>
      </c>
      <c r="D155" s="222" t="s">
        <v>134</v>
      </c>
      <c r="E155" s="223" t="s">
        <v>244</v>
      </c>
      <c r="F155" s="224" t="s">
        <v>737</v>
      </c>
      <c r="G155" s="225" t="s">
        <v>422</v>
      </c>
      <c r="H155" s="226">
        <v>1</v>
      </c>
      <c r="I155" s="227"/>
      <c r="J155" s="228">
        <f>ROUND(I155*H155,2)</f>
        <v>0</v>
      </c>
      <c r="K155" s="224" t="s">
        <v>30</v>
      </c>
      <c r="L155" s="46"/>
      <c r="M155" s="229" t="s">
        <v>30</v>
      </c>
      <c r="N155" s="230" t="s">
        <v>47</v>
      </c>
      <c r="O155" s="86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3" t="s">
        <v>139</v>
      </c>
      <c r="AT155" s="233" t="s">
        <v>134</v>
      </c>
      <c r="AU155" s="233" t="s">
        <v>84</v>
      </c>
      <c r="AY155" s="18" t="s">
        <v>132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84</v>
      </c>
      <c r="BK155" s="234">
        <f>ROUND(I155*H155,2)</f>
        <v>0</v>
      </c>
      <c r="BL155" s="18" t="s">
        <v>139</v>
      </c>
      <c r="BM155" s="233" t="s">
        <v>738</v>
      </c>
    </row>
    <row r="156" s="15" customFormat="1">
      <c r="A156" s="15"/>
      <c r="B156" s="258"/>
      <c r="C156" s="259"/>
      <c r="D156" s="237" t="s">
        <v>141</v>
      </c>
      <c r="E156" s="260" t="s">
        <v>30</v>
      </c>
      <c r="F156" s="261" t="s">
        <v>739</v>
      </c>
      <c r="G156" s="259"/>
      <c r="H156" s="260" t="s">
        <v>30</v>
      </c>
      <c r="I156" s="262"/>
      <c r="J156" s="259"/>
      <c r="K156" s="259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141</v>
      </c>
      <c r="AU156" s="267" t="s">
        <v>84</v>
      </c>
      <c r="AV156" s="15" t="s">
        <v>84</v>
      </c>
      <c r="AW156" s="15" t="s">
        <v>37</v>
      </c>
      <c r="AX156" s="15" t="s">
        <v>76</v>
      </c>
      <c r="AY156" s="267" t="s">
        <v>132</v>
      </c>
    </row>
    <row r="157" s="15" customFormat="1">
      <c r="A157" s="15"/>
      <c r="B157" s="258"/>
      <c r="C157" s="259"/>
      <c r="D157" s="237" t="s">
        <v>141</v>
      </c>
      <c r="E157" s="260" t="s">
        <v>30</v>
      </c>
      <c r="F157" s="261" t="s">
        <v>740</v>
      </c>
      <c r="G157" s="259"/>
      <c r="H157" s="260" t="s">
        <v>30</v>
      </c>
      <c r="I157" s="262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141</v>
      </c>
      <c r="AU157" s="267" t="s">
        <v>84</v>
      </c>
      <c r="AV157" s="15" t="s">
        <v>84</v>
      </c>
      <c r="AW157" s="15" t="s">
        <v>37</v>
      </c>
      <c r="AX157" s="15" t="s">
        <v>76</v>
      </c>
      <c r="AY157" s="267" t="s">
        <v>132</v>
      </c>
    </row>
    <row r="158" s="15" customFormat="1">
      <c r="A158" s="15"/>
      <c r="B158" s="258"/>
      <c r="C158" s="259"/>
      <c r="D158" s="237" t="s">
        <v>141</v>
      </c>
      <c r="E158" s="260" t="s">
        <v>30</v>
      </c>
      <c r="F158" s="261" t="s">
        <v>741</v>
      </c>
      <c r="G158" s="259"/>
      <c r="H158" s="260" t="s">
        <v>30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141</v>
      </c>
      <c r="AU158" s="267" t="s">
        <v>84</v>
      </c>
      <c r="AV158" s="15" t="s">
        <v>84</v>
      </c>
      <c r="AW158" s="15" t="s">
        <v>37</v>
      </c>
      <c r="AX158" s="15" t="s">
        <v>76</v>
      </c>
      <c r="AY158" s="267" t="s">
        <v>132</v>
      </c>
    </row>
    <row r="159" s="15" customFormat="1">
      <c r="A159" s="15"/>
      <c r="B159" s="258"/>
      <c r="C159" s="259"/>
      <c r="D159" s="237" t="s">
        <v>141</v>
      </c>
      <c r="E159" s="260" t="s">
        <v>30</v>
      </c>
      <c r="F159" s="261" t="s">
        <v>742</v>
      </c>
      <c r="G159" s="259"/>
      <c r="H159" s="260" t="s">
        <v>30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141</v>
      </c>
      <c r="AU159" s="267" t="s">
        <v>84</v>
      </c>
      <c r="AV159" s="15" t="s">
        <v>84</v>
      </c>
      <c r="AW159" s="15" t="s">
        <v>37</v>
      </c>
      <c r="AX159" s="15" t="s">
        <v>76</v>
      </c>
      <c r="AY159" s="267" t="s">
        <v>132</v>
      </c>
    </row>
    <row r="160" s="13" customFormat="1">
      <c r="A160" s="13"/>
      <c r="B160" s="235"/>
      <c r="C160" s="236"/>
      <c r="D160" s="237" t="s">
        <v>141</v>
      </c>
      <c r="E160" s="238" t="s">
        <v>30</v>
      </c>
      <c r="F160" s="239" t="s">
        <v>673</v>
      </c>
      <c r="G160" s="236"/>
      <c r="H160" s="240">
        <v>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141</v>
      </c>
      <c r="AU160" s="246" t="s">
        <v>84</v>
      </c>
      <c r="AV160" s="13" t="s">
        <v>87</v>
      </c>
      <c r="AW160" s="13" t="s">
        <v>37</v>
      </c>
      <c r="AX160" s="13" t="s">
        <v>76</v>
      </c>
      <c r="AY160" s="246" t="s">
        <v>132</v>
      </c>
    </row>
    <row r="161" s="14" customFormat="1">
      <c r="A161" s="14"/>
      <c r="B161" s="247"/>
      <c r="C161" s="248"/>
      <c r="D161" s="237" t="s">
        <v>141</v>
      </c>
      <c r="E161" s="249" t="s">
        <v>30</v>
      </c>
      <c r="F161" s="250" t="s">
        <v>143</v>
      </c>
      <c r="G161" s="248"/>
      <c r="H161" s="251">
        <v>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141</v>
      </c>
      <c r="AU161" s="257" t="s">
        <v>84</v>
      </c>
      <c r="AV161" s="14" t="s">
        <v>139</v>
      </c>
      <c r="AW161" s="14" t="s">
        <v>37</v>
      </c>
      <c r="AX161" s="14" t="s">
        <v>84</v>
      </c>
      <c r="AY161" s="257" t="s">
        <v>132</v>
      </c>
    </row>
    <row r="162" s="2" customFormat="1" ht="16.5" customHeight="1">
      <c r="A162" s="40"/>
      <c r="B162" s="41"/>
      <c r="C162" s="222" t="s">
        <v>244</v>
      </c>
      <c r="D162" s="222" t="s">
        <v>134</v>
      </c>
      <c r="E162" s="223" t="s">
        <v>248</v>
      </c>
      <c r="F162" s="224" t="s">
        <v>743</v>
      </c>
      <c r="G162" s="225" t="s">
        <v>422</v>
      </c>
      <c r="H162" s="226">
        <v>1</v>
      </c>
      <c r="I162" s="227"/>
      <c r="J162" s="228">
        <f>ROUND(I162*H162,2)</f>
        <v>0</v>
      </c>
      <c r="K162" s="224" t="s">
        <v>30</v>
      </c>
      <c r="L162" s="46"/>
      <c r="M162" s="229" t="s">
        <v>30</v>
      </c>
      <c r="N162" s="230" t="s">
        <v>47</v>
      </c>
      <c r="O162" s="86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3" t="s">
        <v>139</v>
      </c>
      <c r="AT162" s="233" t="s">
        <v>134</v>
      </c>
      <c r="AU162" s="233" t="s">
        <v>84</v>
      </c>
      <c r="AY162" s="18" t="s">
        <v>132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84</v>
      </c>
      <c r="BK162" s="234">
        <f>ROUND(I162*H162,2)</f>
        <v>0</v>
      </c>
      <c r="BL162" s="18" t="s">
        <v>139</v>
      </c>
      <c r="BM162" s="233" t="s">
        <v>744</v>
      </c>
    </row>
    <row r="163" s="15" customFormat="1">
      <c r="A163" s="15"/>
      <c r="B163" s="258"/>
      <c r="C163" s="259"/>
      <c r="D163" s="237" t="s">
        <v>141</v>
      </c>
      <c r="E163" s="260" t="s">
        <v>30</v>
      </c>
      <c r="F163" s="261" t="s">
        <v>745</v>
      </c>
      <c r="G163" s="259"/>
      <c r="H163" s="260" t="s">
        <v>30</v>
      </c>
      <c r="I163" s="262"/>
      <c r="J163" s="259"/>
      <c r="K163" s="259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141</v>
      </c>
      <c r="AU163" s="267" t="s">
        <v>84</v>
      </c>
      <c r="AV163" s="15" t="s">
        <v>84</v>
      </c>
      <c r="AW163" s="15" t="s">
        <v>37</v>
      </c>
      <c r="AX163" s="15" t="s">
        <v>76</v>
      </c>
      <c r="AY163" s="267" t="s">
        <v>132</v>
      </c>
    </row>
    <row r="164" s="15" customFormat="1">
      <c r="A164" s="15"/>
      <c r="B164" s="258"/>
      <c r="C164" s="259"/>
      <c r="D164" s="237" t="s">
        <v>141</v>
      </c>
      <c r="E164" s="260" t="s">
        <v>30</v>
      </c>
      <c r="F164" s="261" t="s">
        <v>746</v>
      </c>
      <c r="G164" s="259"/>
      <c r="H164" s="260" t="s">
        <v>30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141</v>
      </c>
      <c r="AU164" s="267" t="s">
        <v>84</v>
      </c>
      <c r="AV164" s="15" t="s">
        <v>84</v>
      </c>
      <c r="AW164" s="15" t="s">
        <v>37</v>
      </c>
      <c r="AX164" s="15" t="s">
        <v>76</v>
      </c>
      <c r="AY164" s="267" t="s">
        <v>132</v>
      </c>
    </row>
    <row r="165" s="15" customFormat="1">
      <c r="A165" s="15"/>
      <c r="B165" s="258"/>
      <c r="C165" s="259"/>
      <c r="D165" s="237" t="s">
        <v>141</v>
      </c>
      <c r="E165" s="260" t="s">
        <v>30</v>
      </c>
      <c r="F165" s="261" t="s">
        <v>747</v>
      </c>
      <c r="G165" s="259"/>
      <c r="H165" s="260" t="s">
        <v>30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141</v>
      </c>
      <c r="AU165" s="267" t="s">
        <v>84</v>
      </c>
      <c r="AV165" s="15" t="s">
        <v>84</v>
      </c>
      <c r="AW165" s="15" t="s">
        <v>37</v>
      </c>
      <c r="AX165" s="15" t="s">
        <v>76</v>
      </c>
      <c r="AY165" s="267" t="s">
        <v>132</v>
      </c>
    </row>
    <row r="166" s="15" customFormat="1">
      <c r="A166" s="15"/>
      <c r="B166" s="258"/>
      <c r="C166" s="259"/>
      <c r="D166" s="237" t="s">
        <v>141</v>
      </c>
      <c r="E166" s="260" t="s">
        <v>30</v>
      </c>
      <c r="F166" s="261" t="s">
        <v>748</v>
      </c>
      <c r="G166" s="259"/>
      <c r="H166" s="260" t="s">
        <v>30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141</v>
      </c>
      <c r="AU166" s="267" t="s">
        <v>84</v>
      </c>
      <c r="AV166" s="15" t="s">
        <v>84</v>
      </c>
      <c r="AW166" s="15" t="s">
        <v>37</v>
      </c>
      <c r="AX166" s="15" t="s">
        <v>76</v>
      </c>
      <c r="AY166" s="267" t="s">
        <v>132</v>
      </c>
    </row>
    <row r="167" s="15" customFormat="1">
      <c r="A167" s="15"/>
      <c r="B167" s="258"/>
      <c r="C167" s="259"/>
      <c r="D167" s="237" t="s">
        <v>141</v>
      </c>
      <c r="E167" s="260" t="s">
        <v>30</v>
      </c>
      <c r="F167" s="261" t="s">
        <v>749</v>
      </c>
      <c r="G167" s="259"/>
      <c r="H167" s="260" t="s">
        <v>30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141</v>
      </c>
      <c r="AU167" s="267" t="s">
        <v>84</v>
      </c>
      <c r="AV167" s="15" t="s">
        <v>84</v>
      </c>
      <c r="AW167" s="15" t="s">
        <v>37</v>
      </c>
      <c r="AX167" s="15" t="s">
        <v>76</v>
      </c>
      <c r="AY167" s="267" t="s">
        <v>132</v>
      </c>
    </row>
    <row r="168" s="15" customFormat="1">
      <c r="A168" s="15"/>
      <c r="B168" s="258"/>
      <c r="C168" s="259"/>
      <c r="D168" s="237" t="s">
        <v>141</v>
      </c>
      <c r="E168" s="260" t="s">
        <v>30</v>
      </c>
      <c r="F168" s="261" t="s">
        <v>750</v>
      </c>
      <c r="G168" s="259"/>
      <c r="H168" s="260" t="s">
        <v>30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141</v>
      </c>
      <c r="AU168" s="267" t="s">
        <v>84</v>
      </c>
      <c r="AV168" s="15" t="s">
        <v>84</v>
      </c>
      <c r="AW168" s="15" t="s">
        <v>37</v>
      </c>
      <c r="AX168" s="15" t="s">
        <v>76</v>
      </c>
      <c r="AY168" s="267" t="s">
        <v>132</v>
      </c>
    </row>
    <row r="169" s="13" customFormat="1">
      <c r="A169" s="13"/>
      <c r="B169" s="235"/>
      <c r="C169" s="236"/>
      <c r="D169" s="237" t="s">
        <v>141</v>
      </c>
      <c r="E169" s="238" t="s">
        <v>30</v>
      </c>
      <c r="F169" s="239" t="s">
        <v>673</v>
      </c>
      <c r="G169" s="236"/>
      <c r="H169" s="240">
        <v>1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141</v>
      </c>
      <c r="AU169" s="246" t="s">
        <v>84</v>
      </c>
      <c r="AV169" s="13" t="s">
        <v>87</v>
      </c>
      <c r="AW169" s="13" t="s">
        <v>37</v>
      </c>
      <c r="AX169" s="13" t="s">
        <v>76</v>
      </c>
      <c r="AY169" s="246" t="s">
        <v>132</v>
      </c>
    </row>
    <row r="170" s="14" customFormat="1">
      <c r="A170" s="14"/>
      <c r="B170" s="247"/>
      <c r="C170" s="248"/>
      <c r="D170" s="237" t="s">
        <v>141</v>
      </c>
      <c r="E170" s="249" t="s">
        <v>30</v>
      </c>
      <c r="F170" s="250" t="s">
        <v>143</v>
      </c>
      <c r="G170" s="248"/>
      <c r="H170" s="251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141</v>
      </c>
      <c r="AU170" s="257" t="s">
        <v>84</v>
      </c>
      <c r="AV170" s="14" t="s">
        <v>139</v>
      </c>
      <c r="AW170" s="14" t="s">
        <v>37</v>
      </c>
      <c r="AX170" s="14" t="s">
        <v>84</v>
      </c>
      <c r="AY170" s="257" t="s">
        <v>132</v>
      </c>
    </row>
    <row r="171" s="2" customFormat="1" ht="16.5" customHeight="1">
      <c r="A171" s="40"/>
      <c r="B171" s="41"/>
      <c r="C171" s="222" t="s">
        <v>248</v>
      </c>
      <c r="D171" s="222" t="s">
        <v>134</v>
      </c>
      <c r="E171" s="223" t="s">
        <v>254</v>
      </c>
      <c r="F171" s="224" t="s">
        <v>751</v>
      </c>
      <c r="G171" s="225" t="s">
        <v>422</v>
      </c>
      <c r="H171" s="226">
        <v>1</v>
      </c>
      <c r="I171" s="227"/>
      <c r="J171" s="228">
        <f>ROUND(I171*H171,2)</f>
        <v>0</v>
      </c>
      <c r="K171" s="224" t="s">
        <v>30</v>
      </c>
      <c r="L171" s="46"/>
      <c r="M171" s="229" t="s">
        <v>30</v>
      </c>
      <c r="N171" s="230" t="s">
        <v>47</v>
      </c>
      <c r="O171" s="86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139</v>
      </c>
      <c r="AT171" s="233" t="s">
        <v>134</v>
      </c>
      <c r="AU171" s="233" t="s">
        <v>84</v>
      </c>
      <c r="AY171" s="18" t="s">
        <v>132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84</v>
      </c>
      <c r="BK171" s="234">
        <f>ROUND(I171*H171,2)</f>
        <v>0</v>
      </c>
      <c r="BL171" s="18" t="s">
        <v>139</v>
      </c>
      <c r="BM171" s="233" t="s">
        <v>752</v>
      </c>
    </row>
    <row r="172" s="15" customFormat="1">
      <c r="A172" s="15"/>
      <c r="B172" s="258"/>
      <c r="C172" s="259"/>
      <c r="D172" s="237" t="s">
        <v>141</v>
      </c>
      <c r="E172" s="260" t="s">
        <v>30</v>
      </c>
      <c r="F172" s="261" t="s">
        <v>753</v>
      </c>
      <c r="G172" s="259"/>
      <c r="H172" s="260" t="s">
        <v>30</v>
      </c>
      <c r="I172" s="262"/>
      <c r="J172" s="259"/>
      <c r="K172" s="259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141</v>
      </c>
      <c r="AU172" s="267" t="s">
        <v>84</v>
      </c>
      <c r="AV172" s="15" t="s">
        <v>84</v>
      </c>
      <c r="AW172" s="15" t="s">
        <v>37</v>
      </c>
      <c r="AX172" s="15" t="s">
        <v>76</v>
      </c>
      <c r="AY172" s="267" t="s">
        <v>132</v>
      </c>
    </row>
    <row r="173" s="15" customFormat="1">
      <c r="A173" s="15"/>
      <c r="B173" s="258"/>
      <c r="C173" s="259"/>
      <c r="D173" s="237" t="s">
        <v>141</v>
      </c>
      <c r="E173" s="260" t="s">
        <v>30</v>
      </c>
      <c r="F173" s="261" t="s">
        <v>754</v>
      </c>
      <c r="G173" s="259"/>
      <c r="H173" s="260" t="s">
        <v>30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7" t="s">
        <v>141</v>
      </c>
      <c r="AU173" s="267" t="s">
        <v>84</v>
      </c>
      <c r="AV173" s="15" t="s">
        <v>84</v>
      </c>
      <c r="AW173" s="15" t="s">
        <v>37</v>
      </c>
      <c r="AX173" s="15" t="s">
        <v>76</v>
      </c>
      <c r="AY173" s="267" t="s">
        <v>132</v>
      </c>
    </row>
    <row r="174" s="13" customFormat="1">
      <c r="A174" s="13"/>
      <c r="B174" s="235"/>
      <c r="C174" s="236"/>
      <c r="D174" s="237" t="s">
        <v>141</v>
      </c>
      <c r="E174" s="238" t="s">
        <v>30</v>
      </c>
      <c r="F174" s="239" t="s">
        <v>673</v>
      </c>
      <c r="G174" s="236"/>
      <c r="H174" s="240">
        <v>1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141</v>
      </c>
      <c r="AU174" s="246" t="s">
        <v>84</v>
      </c>
      <c r="AV174" s="13" t="s">
        <v>87</v>
      </c>
      <c r="AW174" s="13" t="s">
        <v>37</v>
      </c>
      <c r="AX174" s="13" t="s">
        <v>76</v>
      </c>
      <c r="AY174" s="246" t="s">
        <v>132</v>
      </c>
    </row>
    <row r="175" s="14" customFormat="1">
      <c r="A175" s="14"/>
      <c r="B175" s="247"/>
      <c r="C175" s="248"/>
      <c r="D175" s="237" t="s">
        <v>141</v>
      </c>
      <c r="E175" s="249" t="s">
        <v>30</v>
      </c>
      <c r="F175" s="250" t="s">
        <v>143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141</v>
      </c>
      <c r="AU175" s="257" t="s">
        <v>84</v>
      </c>
      <c r="AV175" s="14" t="s">
        <v>139</v>
      </c>
      <c r="AW175" s="14" t="s">
        <v>37</v>
      </c>
      <c r="AX175" s="14" t="s">
        <v>84</v>
      </c>
      <c r="AY175" s="257" t="s">
        <v>132</v>
      </c>
    </row>
    <row r="176" s="2" customFormat="1" ht="16.5" customHeight="1">
      <c r="A176" s="40"/>
      <c r="B176" s="41"/>
      <c r="C176" s="222" t="s">
        <v>254</v>
      </c>
      <c r="D176" s="222" t="s">
        <v>134</v>
      </c>
      <c r="E176" s="223" t="s">
        <v>7</v>
      </c>
      <c r="F176" s="224" t="s">
        <v>755</v>
      </c>
      <c r="G176" s="225" t="s">
        <v>422</v>
      </c>
      <c r="H176" s="226">
        <v>1</v>
      </c>
      <c r="I176" s="227"/>
      <c r="J176" s="228">
        <f>ROUND(I176*H176,2)</f>
        <v>0</v>
      </c>
      <c r="K176" s="224" t="s">
        <v>30</v>
      </c>
      <c r="L176" s="46"/>
      <c r="M176" s="229" t="s">
        <v>30</v>
      </c>
      <c r="N176" s="230" t="s">
        <v>47</v>
      </c>
      <c r="O176" s="86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3" t="s">
        <v>139</v>
      </c>
      <c r="AT176" s="233" t="s">
        <v>134</v>
      </c>
      <c r="AU176" s="233" t="s">
        <v>84</v>
      </c>
      <c r="AY176" s="18" t="s">
        <v>132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84</v>
      </c>
      <c r="BK176" s="234">
        <f>ROUND(I176*H176,2)</f>
        <v>0</v>
      </c>
      <c r="BL176" s="18" t="s">
        <v>139</v>
      </c>
      <c r="BM176" s="233" t="s">
        <v>756</v>
      </c>
    </row>
    <row r="177" s="15" customFormat="1">
      <c r="A177" s="15"/>
      <c r="B177" s="258"/>
      <c r="C177" s="259"/>
      <c r="D177" s="237" t="s">
        <v>141</v>
      </c>
      <c r="E177" s="260" t="s">
        <v>30</v>
      </c>
      <c r="F177" s="261" t="s">
        <v>757</v>
      </c>
      <c r="G177" s="259"/>
      <c r="H177" s="260" t="s">
        <v>30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141</v>
      </c>
      <c r="AU177" s="267" t="s">
        <v>84</v>
      </c>
      <c r="AV177" s="15" t="s">
        <v>84</v>
      </c>
      <c r="AW177" s="15" t="s">
        <v>37</v>
      </c>
      <c r="AX177" s="15" t="s">
        <v>76</v>
      </c>
      <c r="AY177" s="267" t="s">
        <v>132</v>
      </c>
    </row>
    <row r="178" s="13" customFormat="1">
      <c r="A178" s="13"/>
      <c r="B178" s="235"/>
      <c r="C178" s="236"/>
      <c r="D178" s="237" t="s">
        <v>141</v>
      </c>
      <c r="E178" s="238" t="s">
        <v>30</v>
      </c>
      <c r="F178" s="239" t="s">
        <v>673</v>
      </c>
      <c r="G178" s="236"/>
      <c r="H178" s="240">
        <v>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141</v>
      </c>
      <c r="AU178" s="246" t="s">
        <v>84</v>
      </c>
      <c r="AV178" s="13" t="s">
        <v>87</v>
      </c>
      <c r="AW178" s="13" t="s">
        <v>37</v>
      </c>
      <c r="AX178" s="13" t="s">
        <v>76</v>
      </c>
      <c r="AY178" s="246" t="s">
        <v>132</v>
      </c>
    </row>
    <row r="179" s="14" customFormat="1">
      <c r="A179" s="14"/>
      <c r="B179" s="247"/>
      <c r="C179" s="248"/>
      <c r="D179" s="237" t="s">
        <v>141</v>
      </c>
      <c r="E179" s="249" t="s">
        <v>30</v>
      </c>
      <c r="F179" s="250" t="s">
        <v>143</v>
      </c>
      <c r="G179" s="248"/>
      <c r="H179" s="251">
        <v>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141</v>
      </c>
      <c r="AU179" s="257" t="s">
        <v>84</v>
      </c>
      <c r="AV179" s="14" t="s">
        <v>139</v>
      </c>
      <c r="AW179" s="14" t="s">
        <v>37</v>
      </c>
      <c r="AX179" s="14" t="s">
        <v>84</v>
      </c>
      <c r="AY179" s="257" t="s">
        <v>132</v>
      </c>
    </row>
    <row r="180" s="2" customFormat="1" ht="16.5" customHeight="1">
      <c r="A180" s="40"/>
      <c r="B180" s="41"/>
      <c r="C180" s="222" t="s">
        <v>7</v>
      </c>
      <c r="D180" s="222" t="s">
        <v>134</v>
      </c>
      <c r="E180" s="223" t="s">
        <v>268</v>
      </c>
      <c r="F180" s="224" t="s">
        <v>758</v>
      </c>
      <c r="G180" s="225" t="s">
        <v>422</v>
      </c>
      <c r="H180" s="226">
        <v>1</v>
      </c>
      <c r="I180" s="227"/>
      <c r="J180" s="228">
        <f>ROUND(I180*H180,2)</f>
        <v>0</v>
      </c>
      <c r="K180" s="224" t="s">
        <v>30</v>
      </c>
      <c r="L180" s="46"/>
      <c r="M180" s="229" t="s">
        <v>30</v>
      </c>
      <c r="N180" s="230" t="s">
        <v>47</v>
      </c>
      <c r="O180" s="86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139</v>
      </c>
      <c r="AT180" s="233" t="s">
        <v>134</v>
      </c>
      <c r="AU180" s="233" t="s">
        <v>84</v>
      </c>
      <c r="AY180" s="18" t="s">
        <v>132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84</v>
      </c>
      <c r="BK180" s="234">
        <f>ROUND(I180*H180,2)</f>
        <v>0</v>
      </c>
      <c r="BL180" s="18" t="s">
        <v>139</v>
      </c>
      <c r="BM180" s="233" t="s">
        <v>759</v>
      </c>
    </row>
    <row r="181" s="15" customFormat="1">
      <c r="A181" s="15"/>
      <c r="B181" s="258"/>
      <c r="C181" s="259"/>
      <c r="D181" s="237" t="s">
        <v>141</v>
      </c>
      <c r="E181" s="260" t="s">
        <v>30</v>
      </c>
      <c r="F181" s="261" t="s">
        <v>760</v>
      </c>
      <c r="G181" s="259"/>
      <c r="H181" s="260" t="s">
        <v>30</v>
      </c>
      <c r="I181" s="262"/>
      <c r="J181" s="259"/>
      <c r="K181" s="259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141</v>
      </c>
      <c r="AU181" s="267" t="s">
        <v>84</v>
      </c>
      <c r="AV181" s="15" t="s">
        <v>84</v>
      </c>
      <c r="AW181" s="15" t="s">
        <v>37</v>
      </c>
      <c r="AX181" s="15" t="s">
        <v>76</v>
      </c>
      <c r="AY181" s="267" t="s">
        <v>132</v>
      </c>
    </row>
    <row r="182" s="15" customFormat="1">
      <c r="A182" s="15"/>
      <c r="B182" s="258"/>
      <c r="C182" s="259"/>
      <c r="D182" s="237" t="s">
        <v>141</v>
      </c>
      <c r="E182" s="260" t="s">
        <v>30</v>
      </c>
      <c r="F182" s="261" t="s">
        <v>761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141</v>
      </c>
      <c r="AU182" s="267" t="s">
        <v>84</v>
      </c>
      <c r="AV182" s="15" t="s">
        <v>84</v>
      </c>
      <c r="AW182" s="15" t="s">
        <v>37</v>
      </c>
      <c r="AX182" s="15" t="s">
        <v>76</v>
      </c>
      <c r="AY182" s="267" t="s">
        <v>132</v>
      </c>
    </row>
    <row r="183" s="15" customFormat="1">
      <c r="A183" s="15"/>
      <c r="B183" s="258"/>
      <c r="C183" s="259"/>
      <c r="D183" s="237" t="s">
        <v>141</v>
      </c>
      <c r="E183" s="260" t="s">
        <v>30</v>
      </c>
      <c r="F183" s="261" t="s">
        <v>762</v>
      </c>
      <c r="G183" s="259"/>
      <c r="H183" s="260" t="s">
        <v>30</v>
      </c>
      <c r="I183" s="262"/>
      <c r="J183" s="259"/>
      <c r="K183" s="259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141</v>
      </c>
      <c r="AU183" s="267" t="s">
        <v>84</v>
      </c>
      <c r="AV183" s="15" t="s">
        <v>84</v>
      </c>
      <c r="AW183" s="15" t="s">
        <v>37</v>
      </c>
      <c r="AX183" s="15" t="s">
        <v>76</v>
      </c>
      <c r="AY183" s="267" t="s">
        <v>132</v>
      </c>
    </row>
    <row r="184" s="13" customFormat="1">
      <c r="A184" s="13"/>
      <c r="B184" s="235"/>
      <c r="C184" s="236"/>
      <c r="D184" s="237" t="s">
        <v>141</v>
      </c>
      <c r="E184" s="238" t="s">
        <v>30</v>
      </c>
      <c r="F184" s="239" t="s">
        <v>673</v>
      </c>
      <c r="G184" s="236"/>
      <c r="H184" s="240">
        <v>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141</v>
      </c>
      <c r="AU184" s="246" t="s">
        <v>84</v>
      </c>
      <c r="AV184" s="13" t="s">
        <v>87</v>
      </c>
      <c r="AW184" s="13" t="s">
        <v>37</v>
      </c>
      <c r="AX184" s="13" t="s">
        <v>76</v>
      </c>
      <c r="AY184" s="246" t="s">
        <v>132</v>
      </c>
    </row>
    <row r="185" s="14" customFormat="1">
      <c r="A185" s="14"/>
      <c r="B185" s="247"/>
      <c r="C185" s="248"/>
      <c r="D185" s="237" t="s">
        <v>141</v>
      </c>
      <c r="E185" s="249" t="s">
        <v>30</v>
      </c>
      <c r="F185" s="250" t="s">
        <v>143</v>
      </c>
      <c r="G185" s="248"/>
      <c r="H185" s="251">
        <v>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141</v>
      </c>
      <c r="AU185" s="257" t="s">
        <v>84</v>
      </c>
      <c r="AV185" s="14" t="s">
        <v>139</v>
      </c>
      <c r="AW185" s="14" t="s">
        <v>37</v>
      </c>
      <c r="AX185" s="14" t="s">
        <v>84</v>
      </c>
      <c r="AY185" s="257" t="s">
        <v>132</v>
      </c>
    </row>
    <row r="186" s="2" customFormat="1" ht="16.5" customHeight="1">
      <c r="A186" s="40"/>
      <c r="B186" s="41"/>
      <c r="C186" s="222" t="s">
        <v>268</v>
      </c>
      <c r="D186" s="222" t="s">
        <v>134</v>
      </c>
      <c r="E186" s="223" t="s">
        <v>274</v>
      </c>
      <c r="F186" s="224" t="s">
        <v>763</v>
      </c>
      <c r="G186" s="225" t="s">
        <v>422</v>
      </c>
      <c r="H186" s="226">
        <v>1</v>
      </c>
      <c r="I186" s="227"/>
      <c r="J186" s="228">
        <f>ROUND(I186*H186,2)</f>
        <v>0</v>
      </c>
      <c r="K186" s="224" t="s">
        <v>30</v>
      </c>
      <c r="L186" s="46"/>
      <c r="M186" s="229" t="s">
        <v>30</v>
      </c>
      <c r="N186" s="230" t="s">
        <v>47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139</v>
      </c>
      <c r="AT186" s="233" t="s">
        <v>134</v>
      </c>
      <c r="AU186" s="233" t="s">
        <v>84</v>
      </c>
      <c r="AY186" s="18" t="s">
        <v>132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139</v>
      </c>
      <c r="BM186" s="233" t="s">
        <v>764</v>
      </c>
    </row>
    <row r="187" s="15" customFormat="1">
      <c r="A187" s="15"/>
      <c r="B187" s="258"/>
      <c r="C187" s="259"/>
      <c r="D187" s="237" t="s">
        <v>141</v>
      </c>
      <c r="E187" s="260" t="s">
        <v>30</v>
      </c>
      <c r="F187" s="261" t="s">
        <v>765</v>
      </c>
      <c r="G187" s="259"/>
      <c r="H187" s="260" t="s">
        <v>30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141</v>
      </c>
      <c r="AU187" s="267" t="s">
        <v>84</v>
      </c>
      <c r="AV187" s="15" t="s">
        <v>84</v>
      </c>
      <c r="AW187" s="15" t="s">
        <v>37</v>
      </c>
      <c r="AX187" s="15" t="s">
        <v>76</v>
      </c>
      <c r="AY187" s="267" t="s">
        <v>132</v>
      </c>
    </row>
    <row r="188" s="13" customFormat="1">
      <c r="A188" s="13"/>
      <c r="B188" s="235"/>
      <c r="C188" s="236"/>
      <c r="D188" s="237" t="s">
        <v>141</v>
      </c>
      <c r="E188" s="238" t="s">
        <v>30</v>
      </c>
      <c r="F188" s="239" t="s">
        <v>673</v>
      </c>
      <c r="G188" s="236"/>
      <c r="H188" s="240">
        <v>1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141</v>
      </c>
      <c r="AU188" s="246" t="s">
        <v>84</v>
      </c>
      <c r="AV188" s="13" t="s">
        <v>87</v>
      </c>
      <c r="AW188" s="13" t="s">
        <v>37</v>
      </c>
      <c r="AX188" s="13" t="s">
        <v>76</v>
      </c>
      <c r="AY188" s="246" t="s">
        <v>132</v>
      </c>
    </row>
    <row r="189" s="14" customFormat="1">
      <c r="A189" s="14"/>
      <c r="B189" s="247"/>
      <c r="C189" s="248"/>
      <c r="D189" s="237" t="s">
        <v>141</v>
      </c>
      <c r="E189" s="249" t="s">
        <v>30</v>
      </c>
      <c r="F189" s="250" t="s">
        <v>143</v>
      </c>
      <c r="G189" s="248"/>
      <c r="H189" s="251">
        <v>1</v>
      </c>
      <c r="I189" s="252"/>
      <c r="J189" s="248"/>
      <c r="K189" s="248"/>
      <c r="L189" s="253"/>
      <c r="M189" s="283"/>
      <c r="N189" s="284"/>
      <c r="O189" s="284"/>
      <c r="P189" s="284"/>
      <c r="Q189" s="284"/>
      <c r="R189" s="284"/>
      <c r="S189" s="284"/>
      <c r="T189" s="28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141</v>
      </c>
      <c r="AU189" s="257" t="s">
        <v>84</v>
      </c>
      <c r="AV189" s="14" t="s">
        <v>139</v>
      </c>
      <c r="AW189" s="14" t="s">
        <v>37</v>
      </c>
      <c r="AX189" s="14" t="s">
        <v>84</v>
      </c>
      <c r="AY189" s="257" t="s">
        <v>132</v>
      </c>
    </row>
    <row r="190" s="2" customFormat="1" ht="6.96" customHeight="1">
      <c r="A190" s="40"/>
      <c r="B190" s="61"/>
      <c r="C190" s="62"/>
      <c r="D190" s="62"/>
      <c r="E190" s="62"/>
      <c r="F190" s="62"/>
      <c r="G190" s="62"/>
      <c r="H190" s="62"/>
      <c r="I190" s="170"/>
      <c r="J190" s="62"/>
      <c r="K190" s="62"/>
      <c r="L190" s="46"/>
      <c r="M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</row>
  </sheetData>
  <sheetProtection sheet="1" autoFilter="0" formatColumns="0" formatRows="0" objects="1" scenarios="1" spinCount="100000" saltValue="MHG6lmsRK/IpNeUjPPoIoCU4+Pf/POVp/k+8y1lM6hI5T5VhvdTy/pObLvZ4LN5Kbxp2w6pBf9B44l1uYLgqoQ==" hashValue="Pbc4r218CXxG+B8Q5vqX9rL15J9vZVeI3YgHFhMU0xQNefxuUFyj27X+06TukPUgY+FAzM3EH0pMHhJKCO8ajA==" algorithmName="SHA-512" password="CC35"/>
  <autoFilter ref="C79:K1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766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767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768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769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770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771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772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773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774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775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776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777</v>
      </c>
      <c r="F18" s="297" t="s">
        <v>778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83</v>
      </c>
      <c r="F19" s="297" t="s">
        <v>779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780</v>
      </c>
      <c r="F20" s="297" t="s">
        <v>781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99</v>
      </c>
      <c r="F21" s="297" t="s">
        <v>100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652</v>
      </c>
      <c r="F22" s="297" t="s">
        <v>653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782</v>
      </c>
      <c r="F23" s="297" t="s">
        <v>783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784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785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786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787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788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789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790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791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792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120</v>
      </c>
      <c r="F36" s="297"/>
      <c r="G36" s="297" t="s">
        <v>793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794</v>
      </c>
      <c r="F37" s="297"/>
      <c r="G37" s="297" t="s">
        <v>795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57</v>
      </c>
      <c r="F38" s="297"/>
      <c r="G38" s="297" t="s">
        <v>796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58</v>
      </c>
      <c r="F39" s="297"/>
      <c r="G39" s="297" t="s">
        <v>797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121</v>
      </c>
      <c r="F40" s="297"/>
      <c r="G40" s="297" t="s">
        <v>798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122</v>
      </c>
      <c r="F41" s="297"/>
      <c r="G41" s="297" t="s">
        <v>799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800</v>
      </c>
      <c r="F42" s="297"/>
      <c r="G42" s="297" t="s">
        <v>801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802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803</v>
      </c>
      <c r="F44" s="297"/>
      <c r="G44" s="297" t="s">
        <v>804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124</v>
      </c>
      <c r="F45" s="297"/>
      <c r="G45" s="297" t="s">
        <v>805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806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807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808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809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810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811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812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813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814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815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816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817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818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819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820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821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822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823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824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825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826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827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828</v>
      </c>
      <c r="D76" s="315"/>
      <c r="E76" s="315"/>
      <c r="F76" s="315" t="s">
        <v>829</v>
      </c>
      <c r="G76" s="316"/>
      <c r="H76" s="315" t="s">
        <v>58</v>
      </c>
      <c r="I76" s="315" t="s">
        <v>61</v>
      </c>
      <c r="J76" s="315" t="s">
        <v>830</v>
      </c>
      <c r="K76" s="314"/>
    </row>
    <row r="77" s="1" customFormat="1" ht="17.25" customHeight="1">
      <c r="B77" s="312"/>
      <c r="C77" s="317" t="s">
        <v>831</v>
      </c>
      <c r="D77" s="317"/>
      <c r="E77" s="317"/>
      <c r="F77" s="318" t="s">
        <v>832</v>
      </c>
      <c r="G77" s="319"/>
      <c r="H77" s="317"/>
      <c r="I77" s="317"/>
      <c r="J77" s="317" t="s">
        <v>833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57</v>
      </c>
      <c r="D79" s="320"/>
      <c r="E79" s="320"/>
      <c r="F79" s="322" t="s">
        <v>834</v>
      </c>
      <c r="G79" s="321"/>
      <c r="H79" s="300" t="s">
        <v>835</v>
      </c>
      <c r="I79" s="300" t="s">
        <v>836</v>
      </c>
      <c r="J79" s="300">
        <v>20</v>
      </c>
      <c r="K79" s="314"/>
    </row>
    <row r="80" s="1" customFormat="1" ht="15" customHeight="1">
      <c r="B80" s="312"/>
      <c r="C80" s="300" t="s">
        <v>837</v>
      </c>
      <c r="D80" s="300"/>
      <c r="E80" s="300"/>
      <c r="F80" s="322" t="s">
        <v>834</v>
      </c>
      <c r="G80" s="321"/>
      <c r="H80" s="300" t="s">
        <v>838</v>
      </c>
      <c r="I80" s="300" t="s">
        <v>836</v>
      </c>
      <c r="J80" s="300">
        <v>120</v>
      </c>
      <c r="K80" s="314"/>
    </row>
    <row r="81" s="1" customFormat="1" ht="15" customHeight="1">
      <c r="B81" s="323"/>
      <c r="C81" s="300" t="s">
        <v>839</v>
      </c>
      <c r="D81" s="300"/>
      <c r="E81" s="300"/>
      <c r="F81" s="322" t="s">
        <v>840</v>
      </c>
      <c r="G81" s="321"/>
      <c r="H81" s="300" t="s">
        <v>841</v>
      </c>
      <c r="I81" s="300" t="s">
        <v>836</v>
      </c>
      <c r="J81" s="300">
        <v>50</v>
      </c>
      <c r="K81" s="314"/>
    </row>
    <row r="82" s="1" customFormat="1" ht="15" customHeight="1">
      <c r="B82" s="323"/>
      <c r="C82" s="300" t="s">
        <v>842</v>
      </c>
      <c r="D82" s="300"/>
      <c r="E82" s="300"/>
      <c r="F82" s="322" t="s">
        <v>834</v>
      </c>
      <c r="G82" s="321"/>
      <c r="H82" s="300" t="s">
        <v>843</v>
      </c>
      <c r="I82" s="300" t="s">
        <v>844</v>
      </c>
      <c r="J82" s="300"/>
      <c r="K82" s="314"/>
    </row>
    <row r="83" s="1" customFormat="1" ht="15" customHeight="1">
      <c r="B83" s="323"/>
      <c r="C83" s="324" t="s">
        <v>845</v>
      </c>
      <c r="D83" s="324"/>
      <c r="E83" s="324"/>
      <c r="F83" s="325" t="s">
        <v>840</v>
      </c>
      <c r="G83" s="324"/>
      <c r="H83" s="324" t="s">
        <v>846</v>
      </c>
      <c r="I83" s="324" t="s">
        <v>836</v>
      </c>
      <c r="J83" s="324">
        <v>15</v>
      </c>
      <c r="K83" s="314"/>
    </row>
    <row r="84" s="1" customFormat="1" ht="15" customHeight="1">
      <c r="B84" s="323"/>
      <c r="C84" s="324" t="s">
        <v>847</v>
      </c>
      <c r="D84" s="324"/>
      <c r="E84" s="324"/>
      <c r="F84" s="325" t="s">
        <v>840</v>
      </c>
      <c r="G84" s="324"/>
      <c r="H84" s="324" t="s">
        <v>848</v>
      </c>
      <c r="I84" s="324" t="s">
        <v>836</v>
      </c>
      <c r="J84" s="324">
        <v>15</v>
      </c>
      <c r="K84" s="314"/>
    </row>
    <row r="85" s="1" customFormat="1" ht="15" customHeight="1">
      <c r="B85" s="323"/>
      <c r="C85" s="324" t="s">
        <v>849</v>
      </c>
      <c r="D85" s="324"/>
      <c r="E85" s="324"/>
      <c r="F85" s="325" t="s">
        <v>840</v>
      </c>
      <c r="G85" s="324"/>
      <c r="H85" s="324" t="s">
        <v>850</v>
      </c>
      <c r="I85" s="324" t="s">
        <v>836</v>
      </c>
      <c r="J85" s="324">
        <v>20</v>
      </c>
      <c r="K85" s="314"/>
    </row>
    <row r="86" s="1" customFormat="1" ht="15" customHeight="1">
      <c r="B86" s="323"/>
      <c r="C86" s="324" t="s">
        <v>851</v>
      </c>
      <c r="D86" s="324"/>
      <c r="E86" s="324"/>
      <c r="F86" s="325" t="s">
        <v>840</v>
      </c>
      <c r="G86" s="324"/>
      <c r="H86" s="324" t="s">
        <v>852</v>
      </c>
      <c r="I86" s="324" t="s">
        <v>836</v>
      </c>
      <c r="J86" s="324">
        <v>20</v>
      </c>
      <c r="K86" s="314"/>
    </row>
    <row r="87" s="1" customFormat="1" ht="15" customHeight="1">
      <c r="B87" s="323"/>
      <c r="C87" s="300" t="s">
        <v>853</v>
      </c>
      <c r="D87" s="300"/>
      <c r="E87" s="300"/>
      <c r="F87" s="322" t="s">
        <v>840</v>
      </c>
      <c r="G87" s="321"/>
      <c r="H87" s="300" t="s">
        <v>854</v>
      </c>
      <c r="I87" s="300" t="s">
        <v>836</v>
      </c>
      <c r="J87" s="300">
        <v>50</v>
      </c>
      <c r="K87" s="314"/>
    </row>
    <row r="88" s="1" customFormat="1" ht="15" customHeight="1">
      <c r="B88" s="323"/>
      <c r="C88" s="300" t="s">
        <v>855</v>
      </c>
      <c r="D88" s="300"/>
      <c r="E88" s="300"/>
      <c r="F88" s="322" t="s">
        <v>840</v>
      </c>
      <c r="G88" s="321"/>
      <c r="H88" s="300" t="s">
        <v>856</v>
      </c>
      <c r="I88" s="300" t="s">
        <v>836</v>
      </c>
      <c r="J88" s="300">
        <v>20</v>
      </c>
      <c r="K88" s="314"/>
    </row>
    <row r="89" s="1" customFormat="1" ht="15" customHeight="1">
      <c r="B89" s="323"/>
      <c r="C89" s="300" t="s">
        <v>857</v>
      </c>
      <c r="D89" s="300"/>
      <c r="E89" s="300"/>
      <c r="F89" s="322" t="s">
        <v>840</v>
      </c>
      <c r="G89" s="321"/>
      <c r="H89" s="300" t="s">
        <v>858</v>
      </c>
      <c r="I89" s="300" t="s">
        <v>836</v>
      </c>
      <c r="J89" s="300">
        <v>20</v>
      </c>
      <c r="K89" s="314"/>
    </row>
    <row r="90" s="1" customFormat="1" ht="15" customHeight="1">
      <c r="B90" s="323"/>
      <c r="C90" s="300" t="s">
        <v>859</v>
      </c>
      <c r="D90" s="300"/>
      <c r="E90" s="300"/>
      <c r="F90" s="322" t="s">
        <v>840</v>
      </c>
      <c r="G90" s="321"/>
      <c r="H90" s="300" t="s">
        <v>860</v>
      </c>
      <c r="I90" s="300" t="s">
        <v>836</v>
      </c>
      <c r="J90" s="300">
        <v>50</v>
      </c>
      <c r="K90" s="314"/>
    </row>
    <row r="91" s="1" customFormat="1" ht="15" customHeight="1">
      <c r="B91" s="323"/>
      <c r="C91" s="300" t="s">
        <v>861</v>
      </c>
      <c r="D91" s="300"/>
      <c r="E91" s="300"/>
      <c r="F91" s="322" t="s">
        <v>840</v>
      </c>
      <c r="G91" s="321"/>
      <c r="H91" s="300" t="s">
        <v>861</v>
      </c>
      <c r="I91" s="300" t="s">
        <v>836</v>
      </c>
      <c r="J91" s="300">
        <v>50</v>
      </c>
      <c r="K91" s="314"/>
    </row>
    <row r="92" s="1" customFormat="1" ht="15" customHeight="1">
      <c r="B92" s="323"/>
      <c r="C92" s="300" t="s">
        <v>862</v>
      </c>
      <c r="D92" s="300"/>
      <c r="E92" s="300"/>
      <c r="F92" s="322" t="s">
        <v>840</v>
      </c>
      <c r="G92" s="321"/>
      <c r="H92" s="300" t="s">
        <v>863</v>
      </c>
      <c r="I92" s="300" t="s">
        <v>836</v>
      </c>
      <c r="J92" s="300">
        <v>255</v>
      </c>
      <c r="K92" s="314"/>
    </row>
    <row r="93" s="1" customFormat="1" ht="15" customHeight="1">
      <c r="B93" s="323"/>
      <c r="C93" s="300" t="s">
        <v>864</v>
      </c>
      <c r="D93" s="300"/>
      <c r="E93" s="300"/>
      <c r="F93" s="322" t="s">
        <v>834</v>
      </c>
      <c r="G93" s="321"/>
      <c r="H93" s="300" t="s">
        <v>865</v>
      </c>
      <c r="I93" s="300" t="s">
        <v>866</v>
      </c>
      <c r="J93" s="300"/>
      <c r="K93" s="314"/>
    </row>
    <row r="94" s="1" customFormat="1" ht="15" customHeight="1">
      <c r="B94" s="323"/>
      <c r="C94" s="300" t="s">
        <v>867</v>
      </c>
      <c r="D94" s="300"/>
      <c r="E94" s="300"/>
      <c r="F94" s="322" t="s">
        <v>834</v>
      </c>
      <c r="G94" s="321"/>
      <c r="H94" s="300" t="s">
        <v>868</v>
      </c>
      <c r="I94" s="300" t="s">
        <v>869</v>
      </c>
      <c r="J94" s="300"/>
      <c r="K94" s="314"/>
    </row>
    <row r="95" s="1" customFormat="1" ht="15" customHeight="1">
      <c r="B95" s="323"/>
      <c r="C95" s="300" t="s">
        <v>870</v>
      </c>
      <c r="D95" s="300"/>
      <c r="E95" s="300"/>
      <c r="F95" s="322" t="s">
        <v>834</v>
      </c>
      <c r="G95" s="321"/>
      <c r="H95" s="300" t="s">
        <v>870</v>
      </c>
      <c r="I95" s="300" t="s">
        <v>869</v>
      </c>
      <c r="J95" s="300"/>
      <c r="K95" s="314"/>
    </row>
    <row r="96" s="1" customFormat="1" ht="15" customHeight="1">
      <c r="B96" s="323"/>
      <c r="C96" s="300" t="s">
        <v>42</v>
      </c>
      <c r="D96" s="300"/>
      <c r="E96" s="300"/>
      <c r="F96" s="322" t="s">
        <v>834</v>
      </c>
      <c r="G96" s="321"/>
      <c r="H96" s="300" t="s">
        <v>871</v>
      </c>
      <c r="I96" s="300" t="s">
        <v>869</v>
      </c>
      <c r="J96" s="300"/>
      <c r="K96" s="314"/>
    </row>
    <row r="97" s="1" customFormat="1" ht="15" customHeight="1">
      <c r="B97" s="323"/>
      <c r="C97" s="300" t="s">
        <v>52</v>
      </c>
      <c r="D97" s="300"/>
      <c r="E97" s="300"/>
      <c r="F97" s="322" t="s">
        <v>834</v>
      </c>
      <c r="G97" s="321"/>
      <c r="H97" s="300" t="s">
        <v>872</v>
      </c>
      <c r="I97" s="300" t="s">
        <v>869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873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828</v>
      </c>
      <c r="D103" s="315"/>
      <c r="E103" s="315"/>
      <c r="F103" s="315" t="s">
        <v>829</v>
      </c>
      <c r="G103" s="316"/>
      <c r="H103" s="315" t="s">
        <v>58</v>
      </c>
      <c r="I103" s="315" t="s">
        <v>61</v>
      </c>
      <c r="J103" s="315" t="s">
        <v>830</v>
      </c>
      <c r="K103" s="314"/>
    </row>
    <row r="104" s="1" customFormat="1" ht="17.25" customHeight="1">
      <c r="B104" s="312"/>
      <c r="C104" s="317" t="s">
        <v>831</v>
      </c>
      <c r="D104" s="317"/>
      <c r="E104" s="317"/>
      <c r="F104" s="318" t="s">
        <v>832</v>
      </c>
      <c r="G104" s="319"/>
      <c r="H104" s="317"/>
      <c r="I104" s="317"/>
      <c r="J104" s="317" t="s">
        <v>833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57</v>
      </c>
      <c r="D106" s="320"/>
      <c r="E106" s="320"/>
      <c r="F106" s="322" t="s">
        <v>834</v>
      </c>
      <c r="G106" s="331"/>
      <c r="H106" s="300" t="s">
        <v>874</v>
      </c>
      <c r="I106" s="300" t="s">
        <v>836</v>
      </c>
      <c r="J106" s="300">
        <v>20</v>
      </c>
      <c r="K106" s="314"/>
    </row>
    <row r="107" s="1" customFormat="1" ht="15" customHeight="1">
      <c r="B107" s="312"/>
      <c r="C107" s="300" t="s">
        <v>837</v>
      </c>
      <c r="D107" s="300"/>
      <c r="E107" s="300"/>
      <c r="F107" s="322" t="s">
        <v>834</v>
      </c>
      <c r="G107" s="300"/>
      <c r="H107" s="300" t="s">
        <v>874</v>
      </c>
      <c r="I107" s="300" t="s">
        <v>836</v>
      </c>
      <c r="J107" s="300">
        <v>120</v>
      </c>
      <c r="K107" s="314"/>
    </row>
    <row r="108" s="1" customFormat="1" ht="15" customHeight="1">
      <c r="B108" s="323"/>
      <c r="C108" s="300" t="s">
        <v>839</v>
      </c>
      <c r="D108" s="300"/>
      <c r="E108" s="300"/>
      <c r="F108" s="322" t="s">
        <v>840</v>
      </c>
      <c r="G108" s="300"/>
      <c r="H108" s="300" t="s">
        <v>874</v>
      </c>
      <c r="I108" s="300" t="s">
        <v>836</v>
      </c>
      <c r="J108" s="300">
        <v>50</v>
      </c>
      <c r="K108" s="314"/>
    </row>
    <row r="109" s="1" customFormat="1" ht="15" customHeight="1">
      <c r="B109" s="323"/>
      <c r="C109" s="300" t="s">
        <v>842</v>
      </c>
      <c r="D109" s="300"/>
      <c r="E109" s="300"/>
      <c r="F109" s="322" t="s">
        <v>834</v>
      </c>
      <c r="G109" s="300"/>
      <c r="H109" s="300" t="s">
        <v>874</v>
      </c>
      <c r="I109" s="300" t="s">
        <v>844</v>
      </c>
      <c r="J109" s="300"/>
      <c r="K109" s="314"/>
    </row>
    <row r="110" s="1" customFormat="1" ht="15" customHeight="1">
      <c r="B110" s="323"/>
      <c r="C110" s="300" t="s">
        <v>853</v>
      </c>
      <c r="D110" s="300"/>
      <c r="E110" s="300"/>
      <c r="F110" s="322" t="s">
        <v>840</v>
      </c>
      <c r="G110" s="300"/>
      <c r="H110" s="300" t="s">
        <v>874</v>
      </c>
      <c r="I110" s="300" t="s">
        <v>836</v>
      </c>
      <c r="J110" s="300">
        <v>50</v>
      </c>
      <c r="K110" s="314"/>
    </row>
    <row r="111" s="1" customFormat="1" ht="15" customHeight="1">
      <c r="B111" s="323"/>
      <c r="C111" s="300" t="s">
        <v>861</v>
      </c>
      <c r="D111" s="300"/>
      <c r="E111" s="300"/>
      <c r="F111" s="322" t="s">
        <v>840</v>
      </c>
      <c r="G111" s="300"/>
      <c r="H111" s="300" t="s">
        <v>874</v>
      </c>
      <c r="I111" s="300" t="s">
        <v>836</v>
      </c>
      <c r="J111" s="300">
        <v>50</v>
      </c>
      <c r="K111" s="314"/>
    </row>
    <row r="112" s="1" customFormat="1" ht="15" customHeight="1">
      <c r="B112" s="323"/>
      <c r="C112" s="300" t="s">
        <v>859</v>
      </c>
      <c r="D112" s="300"/>
      <c r="E112" s="300"/>
      <c r="F112" s="322" t="s">
        <v>840</v>
      </c>
      <c r="G112" s="300"/>
      <c r="H112" s="300" t="s">
        <v>874</v>
      </c>
      <c r="I112" s="300" t="s">
        <v>836</v>
      </c>
      <c r="J112" s="300">
        <v>50</v>
      </c>
      <c r="K112" s="314"/>
    </row>
    <row r="113" s="1" customFormat="1" ht="15" customHeight="1">
      <c r="B113" s="323"/>
      <c r="C113" s="300" t="s">
        <v>57</v>
      </c>
      <c r="D113" s="300"/>
      <c r="E113" s="300"/>
      <c r="F113" s="322" t="s">
        <v>834</v>
      </c>
      <c r="G113" s="300"/>
      <c r="H113" s="300" t="s">
        <v>875</v>
      </c>
      <c r="I113" s="300" t="s">
        <v>836</v>
      </c>
      <c r="J113" s="300">
        <v>20</v>
      </c>
      <c r="K113" s="314"/>
    </row>
    <row r="114" s="1" customFormat="1" ht="15" customHeight="1">
      <c r="B114" s="323"/>
      <c r="C114" s="300" t="s">
        <v>876</v>
      </c>
      <c r="D114" s="300"/>
      <c r="E114" s="300"/>
      <c r="F114" s="322" t="s">
        <v>834</v>
      </c>
      <c r="G114" s="300"/>
      <c r="H114" s="300" t="s">
        <v>877</v>
      </c>
      <c r="I114" s="300" t="s">
        <v>836</v>
      </c>
      <c r="J114" s="300">
        <v>120</v>
      </c>
      <c r="K114" s="314"/>
    </row>
    <row r="115" s="1" customFormat="1" ht="15" customHeight="1">
      <c r="B115" s="323"/>
      <c r="C115" s="300" t="s">
        <v>42</v>
      </c>
      <c r="D115" s="300"/>
      <c r="E115" s="300"/>
      <c r="F115" s="322" t="s">
        <v>834</v>
      </c>
      <c r="G115" s="300"/>
      <c r="H115" s="300" t="s">
        <v>878</v>
      </c>
      <c r="I115" s="300" t="s">
        <v>869</v>
      </c>
      <c r="J115" s="300"/>
      <c r="K115" s="314"/>
    </row>
    <row r="116" s="1" customFormat="1" ht="15" customHeight="1">
      <c r="B116" s="323"/>
      <c r="C116" s="300" t="s">
        <v>52</v>
      </c>
      <c r="D116" s="300"/>
      <c r="E116" s="300"/>
      <c r="F116" s="322" t="s">
        <v>834</v>
      </c>
      <c r="G116" s="300"/>
      <c r="H116" s="300" t="s">
        <v>879</v>
      </c>
      <c r="I116" s="300" t="s">
        <v>869</v>
      </c>
      <c r="J116" s="300"/>
      <c r="K116" s="314"/>
    </row>
    <row r="117" s="1" customFormat="1" ht="15" customHeight="1">
      <c r="B117" s="323"/>
      <c r="C117" s="300" t="s">
        <v>61</v>
      </c>
      <c r="D117" s="300"/>
      <c r="E117" s="300"/>
      <c r="F117" s="322" t="s">
        <v>834</v>
      </c>
      <c r="G117" s="300"/>
      <c r="H117" s="300" t="s">
        <v>880</v>
      </c>
      <c r="I117" s="300" t="s">
        <v>881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882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828</v>
      </c>
      <c r="D123" s="315"/>
      <c r="E123" s="315"/>
      <c r="F123" s="315" t="s">
        <v>829</v>
      </c>
      <c r="G123" s="316"/>
      <c r="H123" s="315" t="s">
        <v>58</v>
      </c>
      <c r="I123" s="315" t="s">
        <v>61</v>
      </c>
      <c r="J123" s="315" t="s">
        <v>830</v>
      </c>
      <c r="K123" s="341"/>
    </row>
    <row r="124" s="1" customFormat="1" ht="17.25" customHeight="1">
      <c r="B124" s="340"/>
      <c r="C124" s="317" t="s">
        <v>831</v>
      </c>
      <c r="D124" s="317"/>
      <c r="E124" s="317"/>
      <c r="F124" s="318" t="s">
        <v>832</v>
      </c>
      <c r="G124" s="319"/>
      <c r="H124" s="317"/>
      <c r="I124" s="317"/>
      <c r="J124" s="317" t="s">
        <v>833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837</v>
      </c>
      <c r="D126" s="320"/>
      <c r="E126" s="320"/>
      <c r="F126" s="322" t="s">
        <v>834</v>
      </c>
      <c r="G126" s="300"/>
      <c r="H126" s="300" t="s">
        <v>874</v>
      </c>
      <c r="I126" s="300" t="s">
        <v>836</v>
      </c>
      <c r="J126" s="300">
        <v>120</v>
      </c>
      <c r="K126" s="344"/>
    </row>
    <row r="127" s="1" customFormat="1" ht="15" customHeight="1">
      <c r="B127" s="342"/>
      <c r="C127" s="300" t="s">
        <v>883</v>
      </c>
      <c r="D127" s="300"/>
      <c r="E127" s="300"/>
      <c r="F127" s="322" t="s">
        <v>834</v>
      </c>
      <c r="G127" s="300"/>
      <c r="H127" s="300" t="s">
        <v>884</v>
      </c>
      <c r="I127" s="300" t="s">
        <v>836</v>
      </c>
      <c r="J127" s="300" t="s">
        <v>885</v>
      </c>
      <c r="K127" s="344"/>
    </row>
    <row r="128" s="1" customFormat="1" ht="15" customHeight="1">
      <c r="B128" s="342"/>
      <c r="C128" s="300" t="s">
        <v>782</v>
      </c>
      <c r="D128" s="300"/>
      <c r="E128" s="300"/>
      <c r="F128" s="322" t="s">
        <v>834</v>
      </c>
      <c r="G128" s="300"/>
      <c r="H128" s="300" t="s">
        <v>886</v>
      </c>
      <c r="I128" s="300" t="s">
        <v>836</v>
      </c>
      <c r="J128" s="300" t="s">
        <v>885</v>
      </c>
      <c r="K128" s="344"/>
    </row>
    <row r="129" s="1" customFormat="1" ht="15" customHeight="1">
      <c r="B129" s="342"/>
      <c r="C129" s="300" t="s">
        <v>845</v>
      </c>
      <c r="D129" s="300"/>
      <c r="E129" s="300"/>
      <c r="F129" s="322" t="s">
        <v>840</v>
      </c>
      <c r="G129" s="300"/>
      <c r="H129" s="300" t="s">
        <v>846</v>
      </c>
      <c r="I129" s="300" t="s">
        <v>836</v>
      </c>
      <c r="J129" s="300">
        <v>15</v>
      </c>
      <c r="K129" s="344"/>
    </row>
    <row r="130" s="1" customFormat="1" ht="15" customHeight="1">
      <c r="B130" s="342"/>
      <c r="C130" s="324" t="s">
        <v>847</v>
      </c>
      <c r="D130" s="324"/>
      <c r="E130" s="324"/>
      <c r="F130" s="325" t="s">
        <v>840</v>
      </c>
      <c r="G130" s="324"/>
      <c r="H130" s="324" t="s">
        <v>848</v>
      </c>
      <c r="I130" s="324" t="s">
        <v>836</v>
      </c>
      <c r="J130" s="324">
        <v>15</v>
      </c>
      <c r="K130" s="344"/>
    </row>
    <row r="131" s="1" customFormat="1" ht="15" customHeight="1">
      <c r="B131" s="342"/>
      <c r="C131" s="324" t="s">
        <v>849</v>
      </c>
      <c r="D131" s="324"/>
      <c r="E131" s="324"/>
      <c r="F131" s="325" t="s">
        <v>840</v>
      </c>
      <c r="G131" s="324"/>
      <c r="H131" s="324" t="s">
        <v>850</v>
      </c>
      <c r="I131" s="324" t="s">
        <v>836</v>
      </c>
      <c r="J131" s="324">
        <v>20</v>
      </c>
      <c r="K131" s="344"/>
    </row>
    <row r="132" s="1" customFormat="1" ht="15" customHeight="1">
      <c r="B132" s="342"/>
      <c r="C132" s="324" t="s">
        <v>851</v>
      </c>
      <c r="D132" s="324"/>
      <c r="E132" s="324"/>
      <c r="F132" s="325" t="s">
        <v>840</v>
      </c>
      <c r="G132" s="324"/>
      <c r="H132" s="324" t="s">
        <v>852</v>
      </c>
      <c r="I132" s="324" t="s">
        <v>836</v>
      </c>
      <c r="J132" s="324">
        <v>20</v>
      </c>
      <c r="K132" s="344"/>
    </row>
    <row r="133" s="1" customFormat="1" ht="15" customHeight="1">
      <c r="B133" s="342"/>
      <c r="C133" s="300" t="s">
        <v>839</v>
      </c>
      <c r="D133" s="300"/>
      <c r="E133" s="300"/>
      <c r="F133" s="322" t="s">
        <v>840</v>
      </c>
      <c r="G133" s="300"/>
      <c r="H133" s="300" t="s">
        <v>874</v>
      </c>
      <c r="I133" s="300" t="s">
        <v>836</v>
      </c>
      <c r="J133" s="300">
        <v>50</v>
      </c>
      <c r="K133" s="344"/>
    </row>
    <row r="134" s="1" customFormat="1" ht="15" customHeight="1">
      <c r="B134" s="342"/>
      <c r="C134" s="300" t="s">
        <v>853</v>
      </c>
      <c r="D134" s="300"/>
      <c r="E134" s="300"/>
      <c r="F134" s="322" t="s">
        <v>840</v>
      </c>
      <c r="G134" s="300"/>
      <c r="H134" s="300" t="s">
        <v>874</v>
      </c>
      <c r="I134" s="300" t="s">
        <v>836</v>
      </c>
      <c r="J134" s="300">
        <v>50</v>
      </c>
      <c r="K134" s="344"/>
    </row>
    <row r="135" s="1" customFormat="1" ht="15" customHeight="1">
      <c r="B135" s="342"/>
      <c r="C135" s="300" t="s">
        <v>859</v>
      </c>
      <c r="D135" s="300"/>
      <c r="E135" s="300"/>
      <c r="F135" s="322" t="s">
        <v>840</v>
      </c>
      <c r="G135" s="300"/>
      <c r="H135" s="300" t="s">
        <v>874</v>
      </c>
      <c r="I135" s="300" t="s">
        <v>836</v>
      </c>
      <c r="J135" s="300">
        <v>50</v>
      </c>
      <c r="K135" s="344"/>
    </row>
    <row r="136" s="1" customFormat="1" ht="15" customHeight="1">
      <c r="B136" s="342"/>
      <c r="C136" s="300" t="s">
        <v>861</v>
      </c>
      <c r="D136" s="300"/>
      <c r="E136" s="300"/>
      <c r="F136" s="322" t="s">
        <v>840</v>
      </c>
      <c r="G136" s="300"/>
      <c r="H136" s="300" t="s">
        <v>874</v>
      </c>
      <c r="I136" s="300" t="s">
        <v>836</v>
      </c>
      <c r="J136" s="300">
        <v>50</v>
      </c>
      <c r="K136" s="344"/>
    </row>
    <row r="137" s="1" customFormat="1" ht="15" customHeight="1">
      <c r="B137" s="342"/>
      <c r="C137" s="300" t="s">
        <v>862</v>
      </c>
      <c r="D137" s="300"/>
      <c r="E137" s="300"/>
      <c r="F137" s="322" t="s">
        <v>840</v>
      </c>
      <c r="G137" s="300"/>
      <c r="H137" s="300" t="s">
        <v>887</v>
      </c>
      <c r="I137" s="300" t="s">
        <v>836</v>
      </c>
      <c r="J137" s="300">
        <v>255</v>
      </c>
      <c r="K137" s="344"/>
    </row>
    <row r="138" s="1" customFormat="1" ht="15" customHeight="1">
      <c r="B138" s="342"/>
      <c r="C138" s="300" t="s">
        <v>864</v>
      </c>
      <c r="D138" s="300"/>
      <c r="E138" s="300"/>
      <c r="F138" s="322" t="s">
        <v>834</v>
      </c>
      <c r="G138" s="300"/>
      <c r="H138" s="300" t="s">
        <v>888</v>
      </c>
      <c r="I138" s="300" t="s">
        <v>866</v>
      </c>
      <c r="J138" s="300"/>
      <c r="K138" s="344"/>
    </row>
    <row r="139" s="1" customFormat="1" ht="15" customHeight="1">
      <c r="B139" s="342"/>
      <c r="C139" s="300" t="s">
        <v>867</v>
      </c>
      <c r="D139" s="300"/>
      <c r="E139" s="300"/>
      <c r="F139" s="322" t="s">
        <v>834</v>
      </c>
      <c r="G139" s="300"/>
      <c r="H139" s="300" t="s">
        <v>889</v>
      </c>
      <c r="I139" s="300" t="s">
        <v>869</v>
      </c>
      <c r="J139" s="300"/>
      <c r="K139" s="344"/>
    </row>
    <row r="140" s="1" customFormat="1" ht="15" customHeight="1">
      <c r="B140" s="342"/>
      <c r="C140" s="300" t="s">
        <v>870</v>
      </c>
      <c r="D140" s="300"/>
      <c r="E140" s="300"/>
      <c r="F140" s="322" t="s">
        <v>834</v>
      </c>
      <c r="G140" s="300"/>
      <c r="H140" s="300" t="s">
        <v>870</v>
      </c>
      <c r="I140" s="300" t="s">
        <v>869</v>
      </c>
      <c r="J140" s="300"/>
      <c r="K140" s="344"/>
    </row>
    <row r="141" s="1" customFormat="1" ht="15" customHeight="1">
      <c r="B141" s="342"/>
      <c r="C141" s="300" t="s">
        <v>42</v>
      </c>
      <c r="D141" s="300"/>
      <c r="E141" s="300"/>
      <c r="F141" s="322" t="s">
        <v>834</v>
      </c>
      <c r="G141" s="300"/>
      <c r="H141" s="300" t="s">
        <v>890</v>
      </c>
      <c r="I141" s="300" t="s">
        <v>869</v>
      </c>
      <c r="J141" s="300"/>
      <c r="K141" s="344"/>
    </row>
    <row r="142" s="1" customFormat="1" ht="15" customHeight="1">
      <c r="B142" s="342"/>
      <c r="C142" s="300" t="s">
        <v>891</v>
      </c>
      <c r="D142" s="300"/>
      <c r="E142" s="300"/>
      <c r="F142" s="322" t="s">
        <v>834</v>
      </c>
      <c r="G142" s="300"/>
      <c r="H142" s="300" t="s">
        <v>892</v>
      </c>
      <c r="I142" s="300" t="s">
        <v>869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893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828</v>
      </c>
      <c r="D148" s="315"/>
      <c r="E148" s="315"/>
      <c r="F148" s="315" t="s">
        <v>829</v>
      </c>
      <c r="G148" s="316"/>
      <c r="H148" s="315" t="s">
        <v>58</v>
      </c>
      <c r="I148" s="315" t="s">
        <v>61</v>
      </c>
      <c r="J148" s="315" t="s">
        <v>830</v>
      </c>
      <c r="K148" s="314"/>
    </row>
    <row r="149" s="1" customFormat="1" ht="17.25" customHeight="1">
      <c r="B149" s="312"/>
      <c r="C149" s="317" t="s">
        <v>831</v>
      </c>
      <c r="D149" s="317"/>
      <c r="E149" s="317"/>
      <c r="F149" s="318" t="s">
        <v>832</v>
      </c>
      <c r="G149" s="319"/>
      <c r="H149" s="317"/>
      <c r="I149" s="317"/>
      <c r="J149" s="317" t="s">
        <v>833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837</v>
      </c>
      <c r="D151" s="300"/>
      <c r="E151" s="300"/>
      <c r="F151" s="349" t="s">
        <v>834</v>
      </c>
      <c r="G151" s="300"/>
      <c r="H151" s="348" t="s">
        <v>874</v>
      </c>
      <c r="I151" s="348" t="s">
        <v>836</v>
      </c>
      <c r="J151" s="348">
        <v>120</v>
      </c>
      <c r="K151" s="344"/>
    </row>
    <row r="152" s="1" customFormat="1" ht="15" customHeight="1">
      <c r="B152" s="323"/>
      <c r="C152" s="348" t="s">
        <v>883</v>
      </c>
      <c r="D152" s="300"/>
      <c r="E152" s="300"/>
      <c r="F152" s="349" t="s">
        <v>834</v>
      </c>
      <c r="G152" s="300"/>
      <c r="H152" s="348" t="s">
        <v>894</v>
      </c>
      <c r="I152" s="348" t="s">
        <v>836</v>
      </c>
      <c r="J152" s="348" t="s">
        <v>885</v>
      </c>
      <c r="K152" s="344"/>
    </row>
    <row r="153" s="1" customFormat="1" ht="15" customHeight="1">
      <c r="B153" s="323"/>
      <c r="C153" s="348" t="s">
        <v>782</v>
      </c>
      <c r="D153" s="300"/>
      <c r="E153" s="300"/>
      <c r="F153" s="349" t="s">
        <v>834</v>
      </c>
      <c r="G153" s="300"/>
      <c r="H153" s="348" t="s">
        <v>895</v>
      </c>
      <c r="I153" s="348" t="s">
        <v>836</v>
      </c>
      <c r="J153" s="348" t="s">
        <v>885</v>
      </c>
      <c r="K153" s="344"/>
    </row>
    <row r="154" s="1" customFormat="1" ht="15" customHeight="1">
      <c r="B154" s="323"/>
      <c r="C154" s="348" t="s">
        <v>839</v>
      </c>
      <c r="D154" s="300"/>
      <c r="E154" s="300"/>
      <c r="F154" s="349" t="s">
        <v>840</v>
      </c>
      <c r="G154" s="300"/>
      <c r="H154" s="348" t="s">
        <v>874</v>
      </c>
      <c r="I154" s="348" t="s">
        <v>836</v>
      </c>
      <c r="J154" s="348">
        <v>50</v>
      </c>
      <c r="K154" s="344"/>
    </row>
    <row r="155" s="1" customFormat="1" ht="15" customHeight="1">
      <c r="B155" s="323"/>
      <c r="C155" s="348" t="s">
        <v>842</v>
      </c>
      <c r="D155" s="300"/>
      <c r="E155" s="300"/>
      <c r="F155" s="349" t="s">
        <v>834</v>
      </c>
      <c r="G155" s="300"/>
      <c r="H155" s="348" t="s">
        <v>874</v>
      </c>
      <c r="I155" s="348" t="s">
        <v>844</v>
      </c>
      <c r="J155" s="348"/>
      <c r="K155" s="344"/>
    </row>
    <row r="156" s="1" customFormat="1" ht="15" customHeight="1">
      <c r="B156" s="323"/>
      <c r="C156" s="348" t="s">
        <v>853</v>
      </c>
      <c r="D156" s="300"/>
      <c r="E156" s="300"/>
      <c r="F156" s="349" t="s">
        <v>840</v>
      </c>
      <c r="G156" s="300"/>
      <c r="H156" s="348" t="s">
        <v>874</v>
      </c>
      <c r="I156" s="348" t="s">
        <v>836</v>
      </c>
      <c r="J156" s="348">
        <v>50</v>
      </c>
      <c r="K156" s="344"/>
    </row>
    <row r="157" s="1" customFormat="1" ht="15" customHeight="1">
      <c r="B157" s="323"/>
      <c r="C157" s="348" t="s">
        <v>861</v>
      </c>
      <c r="D157" s="300"/>
      <c r="E157" s="300"/>
      <c r="F157" s="349" t="s">
        <v>840</v>
      </c>
      <c r="G157" s="300"/>
      <c r="H157" s="348" t="s">
        <v>874</v>
      </c>
      <c r="I157" s="348" t="s">
        <v>836</v>
      </c>
      <c r="J157" s="348">
        <v>50</v>
      </c>
      <c r="K157" s="344"/>
    </row>
    <row r="158" s="1" customFormat="1" ht="15" customHeight="1">
      <c r="B158" s="323"/>
      <c r="C158" s="348" t="s">
        <v>859</v>
      </c>
      <c r="D158" s="300"/>
      <c r="E158" s="300"/>
      <c r="F158" s="349" t="s">
        <v>840</v>
      </c>
      <c r="G158" s="300"/>
      <c r="H158" s="348" t="s">
        <v>874</v>
      </c>
      <c r="I158" s="348" t="s">
        <v>836</v>
      </c>
      <c r="J158" s="348">
        <v>50</v>
      </c>
      <c r="K158" s="344"/>
    </row>
    <row r="159" s="1" customFormat="1" ht="15" customHeight="1">
      <c r="B159" s="323"/>
      <c r="C159" s="348" t="s">
        <v>109</v>
      </c>
      <c r="D159" s="300"/>
      <c r="E159" s="300"/>
      <c r="F159" s="349" t="s">
        <v>834</v>
      </c>
      <c r="G159" s="300"/>
      <c r="H159" s="348" t="s">
        <v>896</v>
      </c>
      <c r="I159" s="348" t="s">
        <v>836</v>
      </c>
      <c r="J159" s="348" t="s">
        <v>897</v>
      </c>
      <c r="K159" s="344"/>
    </row>
    <row r="160" s="1" customFormat="1" ht="15" customHeight="1">
      <c r="B160" s="323"/>
      <c r="C160" s="348" t="s">
        <v>898</v>
      </c>
      <c r="D160" s="300"/>
      <c r="E160" s="300"/>
      <c r="F160" s="349" t="s">
        <v>834</v>
      </c>
      <c r="G160" s="300"/>
      <c r="H160" s="348" t="s">
        <v>899</v>
      </c>
      <c r="I160" s="348" t="s">
        <v>869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900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828</v>
      </c>
      <c r="D166" s="315"/>
      <c r="E166" s="315"/>
      <c r="F166" s="315" t="s">
        <v>829</v>
      </c>
      <c r="G166" s="352"/>
      <c r="H166" s="353" t="s">
        <v>58</v>
      </c>
      <c r="I166" s="353" t="s">
        <v>61</v>
      </c>
      <c r="J166" s="315" t="s">
        <v>830</v>
      </c>
      <c r="K166" s="292"/>
    </row>
    <row r="167" s="1" customFormat="1" ht="17.25" customHeight="1">
      <c r="B167" s="293"/>
      <c r="C167" s="317" t="s">
        <v>831</v>
      </c>
      <c r="D167" s="317"/>
      <c r="E167" s="317"/>
      <c r="F167" s="318" t="s">
        <v>832</v>
      </c>
      <c r="G167" s="354"/>
      <c r="H167" s="355"/>
      <c r="I167" s="355"/>
      <c r="J167" s="317" t="s">
        <v>833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837</v>
      </c>
      <c r="D169" s="300"/>
      <c r="E169" s="300"/>
      <c r="F169" s="322" t="s">
        <v>834</v>
      </c>
      <c r="G169" s="300"/>
      <c r="H169" s="300" t="s">
        <v>874</v>
      </c>
      <c r="I169" s="300" t="s">
        <v>836</v>
      </c>
      <c r="J169" s="300">
        <v>120</v>
      </c>
      <c r="K169" s="344"/>
    </row>
    <row r="170" s="1" customFormat="1" ht="15" customHeight="1">
      <c r="B170" s="323"/>
      <c r="C170" s="300" t="s">
        <v>883</v>
      </c>
      <c r="D170" s="300"/>
      <c r="E170" s="300"/>
      <c r="F170" s="322" t="s">
        <v>834</v>
      </c>
      <c r="G170" s="300"/>
      <c r="H170" s="300" t="s">
        <v>884</v>
      </c>
      <c r="I170" s="300" t="s">
        <v>836</v>
      </c>
      <c r="J170" s="300" t="s">
        <v>885</v>
      </c>
      <c r="K170" s="344"/>
    </row>
    <row r="171" s="1" customFormat="1" ht="15" customHeight="1">
      <c r="B171" s="323"/>
      <c r="C171" s="300" t="s">
        <v>782</v>
      </c>
      <c r="D171" s="300"/>
      <c r="E171" s="300"/>
      <c r="F171" s="322" t="s">
        <v>834</v>
      </c>
      <c r="G171" s="300"/>
      <c r="H171" s="300" t="s">
        <v>901</v>
      </c>
      <c r="I171" s="300" t="s">
        <v>836</v>
      </c>
      <c r="J171" s="300" t="s">
        <v>885</v>
      </c>
      <c r="K171" s="344"/>
    </row>
    <row r="172" s="1" customFormat="1" ht="15" customHeight="1">
      <c r="B172" s="323"/>
      <c r="C172" s="300" t="s">
        <v>839</v>
      </c>
      <c r="D172" s="300"/>
      <c r="E172" s="300"/>
      <c r="F172" s="322" t="s">
        <v>840</v>
      </c>
      <c r="G172" s="300"/>
      <c r="H172" s="300" t="s">
        <v>901</v>
      </c>
      <c r="I172" s="300" t="s">
        <v>836</v>
      </c>
      <c r="J172" s="300">
        <v>50</v>
      </c>
      <c r="K172" s="344"/>
    </row>
    <row r="173" s="1" customFormat="1" ht="15" customHeight="1">
      <c r="B173" s="323"/>
      <c r="C173" s="300" t="s">
        <v>842</v>
      </c>
      <c r="D173" s="300"/>
      <c r="E173" s="300"/>
      <c r="F173" s="322" t="s">
        <v>834</v>
      </c>
      <c r="G173" s="300"/>
      <c r="H173" s="300" t="s">
        <v>901</v>
      </c>
      <c r="I173" s="300" t="s">
        <v>844</v>
      </c>
      <c r="J173" s="300"/>
      <c r="K173" s="344"/>
    </row>
    <row r="174" s="1" customFormat="1" ht="15" customHeight="1">
      <c r="B174" s="323"/>
      <c r="C174" s="300" t="s">
        <v>853</v>
      </c>
      <c r="D174" s="300"/>
      <c r="E174" s="300"/>
      <c r="F174" s="322" t="s">
        <v>840</v>
      </c>
      <c r="G174" s="300"/>
      <c r="H174" s="300" t="s">
        <v>901</v>
      </c>
      <c r="I174" s="300" t="s">
        <v>836</v>
      </c>
      <c r="J174" s="300">
        <v>50</v>
      </c>
      <c r="K174" s="344"/>
    </row>
    <row r="175" s="1" customFormat="1" ht="15" customHeight="1">
      <c r="B175" s="323"/>
      <c r="C175" s="300" t="s">
        <v>861</v>
      </c>
      <c r="D175" s="300"/>
      <c r="E175" s="300"/>
      <c r="F175" s="322" t="s">
        <v>840</v>
      </c>
      <c r="G175" s="300"/>
      <c r="H175" s="300" t="s">
        <v>901</v>
      </c>
      <c r="I175" s="300" t="s">
        <v>836</v>
      </c>
      <c r="J175" s="300">
        <v>50</v>
      </c>
      <c r="K175" s="344"/>
    </row>
    <row r="176" s="1" customFormat="1" ht="15" customHeight="1">
      <c r="B176" s="323"/>
      <c r="C176" s="300" t="s">
        <v>859</v>
      </c>
      <c r="D176" s="300"/>
      <c r="E176" s="300"/>
      <c r="F176" s="322" t="s">
        <v>840</v>
      </c>
      <c r="G176" s="300"/>
      <c r="H176" s="300" t="s">
        <v>901</v>
      </c>
      <c r="I176" s="300" t="s">
        <v>836</v>
      </c>
      <c r="J176" s="300">
        <v>50</v>
      </c>
      <c r="K176" s="344"/>
    </row>
    <row r="177" s="1" customFormat="1" ht="15" customHeight="1">
      <c r="B177" s="323"/>
      <c r="C177" s="300" t="s">
        <v>120</v>
      </c>
      <c r="D177" s="300"/>
      <c r="E177" s="300"/>
      <c r="F177" s="322" t="s">
        <v>834</v>
      </c>
      <c r="G177" s="300"/>
      <c r="H177" s="300" t="s">
        <v>902</v>
      </c>
      <c r="I177" s="300" t="s">
        <v>903</v>
      </c>
      <c r="J177" s="300"/>
      <c r="K177" s="344"/>
    </row>
    <row r="178" s="1" customFormat="1" ht="15" customHeight="1">
      <c r="B178" s="323"/>
      <c r="C178" s="300" t="s">
        <v>61</v>
      </c>
      <c r="D178" s="300"/>
      <c r="E178" s="300"/>
      <c r="F178" s="322" t="s">
        <v>834</v>
      </c>
      <c r="G178" s="300"/>
      <c r="H178" s="300" t="s">
        <v>904</v>
      </c>
      <c r="I178" s="300" t="s">
        <v>905</v>
      </c>
      <c r="J178" s="300">
        <v>1</v>
      </c>
      <c r="K178" s="344"/>
    </row>
    <row r="179" s="1" customFormat="1" ht="15" customHeight="1">
      <c r="B179" s="323"/>
      <c r="C179" s="300" t="s">
        <v>57</v>
      </c>
      <c r="D179" s="300"/>
      <c r="E179" s="300"/>
      <c r="F179" s="322" t="s">
        <v>834</v>
      </c>
      <c r="G179" s="300"/>
      <c r="H179" s="300" t="s">
        <v>906</v>
      </c>
      <c r="I179" s="300" t="s">
        <v>836</v>
      </c>
      <c r="J179" s="300">
        <v>20</v>
      </c>
      <c r="K179" s="344"/>
    </row>
    <row r="180" s="1" customFormat="1" ht="15" customHeight="1">
      <c r="B180" s="323"/>
      <c r="C180" s="300" t="s">
        <v>58</v>
      </c>
      <c r="D180" s="300"/>
      <c r="E180" s="300"/>
      <c r="F180" s="322" t="s">
        <v>834</v>
      </c>
      <c r="G180" s="300"/>
      <c r="H180" s="300" t="s">
        <v>907</v>
      </c>
      <c r="I180" s="300" t="s">
        <v>836</v>
      </c>
      <c r="J180" s="300">
        <v>255</v>
      </c>
      <c r="K180" s="344"/>
    </row>
    <row r="181" s="1" customFormat="1" ht="15" customHeight="1">
      <c r="B181" s="323"/>
      <c r="C181" s="300" t="s">
        <v>121</v>
      </c>
      <c r="D181" s="300"/>
      <c r="E181" s="300"/>
      <c r="F181" s="322" t="s">
        <v>834</v>
      </c>
      <c r="G181" s="300"/>
      <c r="H181" s="300" t="s">
        <v>798</v>
      </c>
      <c r="I181" s="300" t="s">
        <v>836</v>
      </c>
      <c r="J181" s="300">
        <v>10</v>
      </c>
      <c r="K181" s="344"/>
    </row>
    <row r="182" s="1" customFormat="1" ht="15" customHeight="1">
      <c r="B182" s="323"/>
      <c r="C182" s="300" t="s">
        <v>122</v>
      </c>
      <c r="D182" s="300"/>
      <c r="E182" s="300"/>
      <c r="F182" s="322" t="s">
        <v>834</v>
      </c>
      <c r="G182" s="300"/>
      <c r="H182" s="300" t="s">
        <v>908</v>
      </c>
      <c r="I182" s="300" t="s">
        <v>869</v>
      </c>
      <c r="J182" s="300"/>
      <c r="K182" s="344"/>
    </row>
    <row r="183" s="1" customFormat="1" ht="15" customHeight="1">
      <c r="B183" s="323"/>
      <c r="C183" s="300" t="s">
        <v>909</v>
      </c>
      <c r="D183" s="300"/>
      <c r="E183" s="300"/>
      <c r="F183" s="322" t="s">
        <v>834</v>
      </c>
      <c r="G183" s="300"/>
      <c r="H183" s="300" t="s">
        <v>910</v>
      </c>
      <c r="I183" s="300" t="s">
        <v>869</v>
      </c>
      <c r="J183" s="300"/>
      <c r="K183" s="344"/>
    </row>
    <row r="184" s="1" customFormat="1" ht="15" customHeight="1">
      <c r="B184" s="323"/>
      <c r="C184" s="300" t="s">
        <v>898</v>
      </c>
      <c r="D184" s="300"/>
      <c r="E184" s="300"/>
      <c r="F184" s="322" t="s">
        <v>834</v>
      </c>
      <c r="G184" s="300"/>
      <c r="H184" s="300" t="s">
        <v>911</v>
      </c>
      <c r="I184" s="300" t="s">
        <v>869</v>
      </c>
      <c r="J184" s="300"/>
      <c r="K184" s="344"/>
    </row>
    <row r="185" s="1" customFormat="1" ht="15" customHeight="1">
      <c r="B185" s="323"/>
      <c r="C185" s="300" t="s">
        <v>124</v>
      </c>
      <c r="D185" s="300"/>
      <c r="E185" s="300"/>
      <c r="F185" s="322" t="s">
        <v>840</v>
      </c>
      <c r="G185" s="300"/>
      <c r="H185" s="300" t="s">
        <v>912</v>
      </c>
      <c r="I185" s="300" t="s">
        <v>836</v>
      </c>
      <c r="J185" s="300">
        <v>50</v>
      </c>
      <c r="K185" s="344"/>
    </row>
    <row r="186" s="1" customFormat="1" ht="15" customHeight="1">
      <c r="B186" s="323"/>
      <c r="C186" s="300" t="s">
        <v>913</v>
      </c>
      <c r="D186" s="300"/>
      <c r="E186" s="300"/>
      <c r="F186" s="322" t="s">
        <v>840</v>
      </c>
      <c r="G186" s="300"/>
      <c r="H186" s="300" t="s">
        <v>914</v>
      </c>
      <c r="I186" s="300" t="s">
        <v>915</v>
      </c>
      <c r="J186" s="300"/>
      <c r="K186" s="344"/>
    </row>
    <row r="187" s="1" customFormat="1" ht="15" customHeight="1">
      <c r="B187" s="323"/>
      <c r="C187" s="300" t="s">
        <v>916</v>
      </c>
      <c r="D187" s="300"/>
      <c r="E187" s="300"/>
      <c r="F187" s="322" t="s">
        <v>840</v>
      </c>
      <c r="G187" s="300"/>
      <c r="H187" s="300" t="s">
        <v>917</v>
      </c>
      <c r="I187" s="300" t="s">
        <v>915</v>
      </c>
      <c r="J187" s="300"/>
      <c r="K187" s="344"/>
    </row>
    <row r="188" s="1" customFormat="1" ht="15" customHeight="1">
      <c r="B188" s="323"/>
      <c r="C188" s="300" t="s">
        <v>918</v>
      </c>
      <c r="D188" s="300"/>
      <c r="E188" s="300"/>
      <c r="F188" s="322" t="s">
        <v>840</v>
      </c>
      <c r="G188" s="300"/>
      <c r="H188" s="300" t="s">
        <v>919</v>
      </c>
      <c r="I188" s="300" t="s">
        <v>915</v>
      </c>
      <c r="J188" s="300"/>
      <c r="K188" s="344"/>
    </row>
    <row r="189" s="1" customFormat="1" ht="15" customHeight="1">
      <c r="B189" s="323"/>
      <c r="C189" s="356" t="s">
        <v>920</v>
      </c>
      <c r="D189" s="300"/>
      <c r="E189" s="300"/>
      <c r="F189" s="322" t="s">
        <v>840</v>
      </c>
      <c r="G189" s="300"/>
      <c r="H189" s="300" t="s">
        <v>921</v>
      </c>
      <c r="I189" s="300" t="s">
        <v>922</v>
      </c>
      <c r="J189" s="357" t="s">
        <v>923</v>
      </c>
      <c r="K189" s="344"/>
    </row>
    <row r="190" s="1" customFormat="1" ht="15" customHeight="1">
      <c r="B190" s="323"/>
      <c r="C190" s="307" t="s">
        <v>46</v>
      </c>
      <c r="D190" s="300"/>
      <c r="E190" s="300"/>
      <c r="F190" s="322" t="s">
        <v>834</v>
      </c>
      <c r="G190" s="300"/>
      <c r="H190" s="297" t="s">
        <v>924</v>
      </c>
      <c r="I190" s="300" t="s">
        <v>925</v>
      </c>
      <c r="J190" s="300"/>
      <c r="K190" s="344"/>
    </row>
    <row r="191" s="1" customFormat="1" ht="15" customHeight="1">
      <c r="B191" s="323"/>
      <c r="C191" s="307" t="s">
        <v>926</v>
      </c>
      <c r="D191" s="300"/>
      <c r="E191" s="300"/>
      <c r="F191" s="322" t="s">
        <v>834</v>
      </c>
      <c r="G191" s="300"/>
      <c r="H191" s="300" t="s">
        <v>927</v>
      </c>
      <c r="I191" s="300" t="s">
        <v>869</v>
      </c>
      <c r="J191" s="300"/>
      <c r="K191" s="344"/>
    </row>
    <row r="192" s="1" customFormat="1" ht="15" customHeight="1">
      <c r="B192" s="323"/>
      <c r="C192" s="307" t="s">
        <v>928</v>
      </c>
      <c r="D192" s="300"/>
      <c r="E192" s="300"/>
      <c r="F192" s="322" t="s">
        <v>834</v>
      </c>
      <c r="G192" s="300"/>
      <c r="H192" s="300" t="s">
        <v>929</v>
      </c>
      <c r="I192" s="300" t="s">
        <v>869</v>
      </c>
      <c r="J192" s="300"/>
      <c r="K192" s="344"/>
    </row>
    <row r="193" s="1" customFormat="1" ht="15" customHeight="1">
      <c r="B193" s="323"/>
      <c r="C193" s="307" t="s">
        <v>930</v>
      </c>
      <c r="D193" s="300"/>
      <c r="E193" s="300"/>
      <c r="F193" s="322" t="s">
        <v>840</v>
      </c>
      <c r="G193" s="300"/>
      <c r="H193" s="300" t="s">
        <v>931</v>
      </c>
      <c r="I193" s="300" t="s">
        <v>869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932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933</v>
      </c>
      <c r="D200" s="359"/>
      <c r="E200" s="359"/>
      <c r="F200" s="359" t="s">
        <v>934</v>
      </c>
      <c r="G200" s="360"/>
      <c r="H200" s="359" t="s">
        <v>935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925</v>
      </c>
      <c r="D202" s="300"/>
      <c r="E202" s="300"/>
      <c r="F202" s="322" t="s">
        <v>47</v>
      </c>
      <c r="G202" s="300"/>
      <c r="H202" s="300" t="s">
        <v>936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48</v>
      </c>
      <c r="G203" s="300"/>
      <c r="H203" s="300" t="s">
        <v>937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51</v>
      </c>
      <c r="G204" s="300"/>
      <c r="H204" s="300" t="s">
        <v>938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49</v>
      </c>
      <c r="G205" s="300"/>
      <c r="H205" s="300" t="s">
        <v>939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50</v>
      </c>
      <c r="G206" s="300"/>
      <c r="H206" s="300" t="s">
        <v>940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881</v>
      </c>
      <c r="D208" s="300"/>
      <c r="E208" s="300"/>
      <c r="F208" s="322" t="s">
        <v>777</v>
      </c>
      <c r="G208" s="300"/>
      <c r="H208" s="300" t="s">
        <v>941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780</v>
      </c>
      <c r="G209" s="300"/>
      <c r="H209" s="300" t="s">
        <v>781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83</v>
      </c>
      <c r="G210" s="300"/>
      <c r="H210" s="300" t="s">
        <v>942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99</v>
      </c>
      <c r="G211" s="307"/>
      <c r="H211" s="348" t="s">
        <v>100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652</v>
      </c>
      <c r="G212" s="307"/>
      <c r="H212" s="348" t="s">
        <v>943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905</v>
      </c>
      <c r="D214" s="329"/>
      <c r="E214" s="329"/>
      <c r="F214" s="322">
        <v>1</v>
      </c>
      <c r="G214" s="307"/>
      <c r="H214" s="348" t="s">
        <v>944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945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946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947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DESKTOP-HPQ6973\Owner</dc:creator>
  <cp:lastModifiedBy>DESKTOP-HPQ6973\Owner</cp:lastModifiedBy>
  <dcterms:created xsi:type="dcterms:W3CDTF">2020-06-15T08:03:57Z</dcterms:created>
  <dcterms:modified xsi:type="dcterms:W3CDTF">2020-06-15T08:04:07Z</dcterms:modified>
</cp:coreProperties>
</file>